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L:\Tabulka\__INVESTICE A OPRAVY__\1700_ZŠ Ratibořická\2022_wc oprava dotace\VŘ druhé vypsání\"/>
    </mc:Choice>
  </mc:AlternateContent>
  <bookViews>
    <workbookView xWindow="0" yWindow="0" windowWidth="0" windowHeight="0"/>
  </bookViews>
  <sheets>
    <sheet name="Rekapitulace stavby" sheetId="1" r:id="rId1"/>
    <sheet name="202305 - WC tělocvična Z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'202305 - WC tělocvična ZŠ...'!$C$132:$K$240</definedName>
    <definedName name="_xlnm.Print_Area" localSheetId="1">'202305 - WC tělocvična ZŠ...'!$C$4:$J$76,'202305 - WC tělocvična ZŠ...'!$C$82:$J$116,'202305 - WC tělocvična ZŠ...'!$C$122:$J$240</definedName>
    <definedName name="_xlnm.Print_Titles" localSheetId="1">'202305 - WC tělocvična ZŠ...'!$132:$132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F127"/>
  <c r="E125"/>
  <c r="F87"/>
  <c r="E85"/>
  <c r="J22"/>
  <c r="E22"/>
  <c r="J130"/>
  <c r="J21"/>
  <c r="J19"/>
  <c r="E19"/>
  <c r="J89"/>
  <c r="J18"/>
  <c r="J16"/>
  <c r="E16"/>
  <c r="F130"/>
  <c r="J15"/>
  <c r="J13"/>
  <c r="E13"/>
  <c r="F129"/>
  <c r="J12"/>
  <c r="J10"/>
  <c r="J87"/>
  <c i="1" r="L90"/>
  <c r="AM90"/>
  <c r="AM89"/>
  <c r="L89"/>
  <c r="AM87"/>
  <c r="L87"/>
  <c r="L85"/>
  <c r="L84"/>
  <c i="2" r="BK239"/>
  <c r="BK234"/>
  <c r="BK231"/>
  <c r="BK229"/>
  <c r="J225"/>
  <c r="BK220"/>
  <c r="BK214"/>
  <c r="J212"/>
  <c r="J207"/>
  <c r="BK203"/>
  <c r="J199"/>
  <c r="J194"/>
  <c r="J187"/>
  <c r="J185"/>
  <c r="J181"/>
  <c r="J175"/>
  <c r="J170"/>
  <c r="J164"/>
  <c r="BK159"/>
  <c r="J152"/>
  <c r="BK147"/>
  <c r="J143"/>
  <c r="J140"/>
  <c r="J237"/>
  <c r="BK221"/>
  <c r="BK217"/>
  <c r="BK212"/>
  <c r="BK207"/>
  <c r="J203"/>
  <c r="J196"/>
  <c r="BK191"/>
  <c r="BK186"/>
  <c r="J182"/>
  <c r="BK177"/>
  <c r="J174"/>
  <c r="J167"/>
  <c r="J162"/>
  <c r="BK155"/>
  <c r="BK151"/>
  <c r="BK145"/>
  <c r="J141"/>
  <c r="BK138"/>
  <c r="BK237"/>
  <c r="J234"/>
  <c r="BK230"/>
  <c r="BK227"/>
  <c r="BK224"/>
  <c r="J218"/>
  <c r="J215"/>
  <c r="BK213"/>
  <c r="J208"/>
  <c r="BK204"/>
  <c r="BK197"/>
  <c r="BK193"/>
  <c r="J190"/>
  <c r="J186"/>
  <c r="BK182"/>
  <c r="BK178"/>
  <c r="BK174"/>
  <c r="BK167"/>
  <c r="BK161"/>
  <c r="J155"/>
  <c r="J151"/>
  <c r="BK146"/>
  <c r="BK142"/>
  <c r="J138"/>
  <c r="J240"/>
  <c r="BK223"/>
  <c r="J220"/>
  <c r="J216"/>
  <c r="J210"/>
  <c r="J205"/>
  <c r="J200"/>
  <c r="BK192"/>
  <c r="BK189"/>
  <c r="BK185"/>
  <c r="BK181"/>
  <c r="J176"/>
  <c r="BK171"/>
  <c r="BK164"/>
  <c r="J161"/>
  <c r="J156"/>
  <c r="BK152"/>
  <c r="J147"/>
  <c r="BK143"/>
  <c r="BK136"/>
  <c r="BK235"/>
  <c r="BK233"/>
  <c r="J230"/>
  <c r="J227"/>
  <c r="J224"/>
  <c r="J217"/>
  <c r="J214"/>
  <c r="BK210"/>
  <c r="J206"/>
  <c r="BK200"/>
  <c r="BK196"/>
  <c r="J191"/>
  <c r="BK188"/>
  <c r="BK183"/>
  <c r="J177"/>
  <c r="BK173"/>
  <c r="BK169"/>
  <c r="BK162"/>
  <c r="BK156"/>
  <c r="BK153"/>
  <c r="BK148"/>
  <c r="J145"/>
  <c r="BK141"/>
  <c r="J136"/>
  <c r="J239"/>
  <c r="BK232"/>
  <c r="J223"/>
  <c r="BK215"/>
  <c r="J209"/>
  <c r="BK206"/>
  <c r="BK202"/>
  <c r="BK194"/>
  <c r="BK190"/>
  <c r="BK187"/>
  <c r="BK184"/>
  <c r="J178"/>
  <c r="J173"/>
  <c r="J169"/>
  <c r="J159"/>
  <c r="BK154"/>
  <c r="BK150"/>
  <c r="J146"/>
  <c r="J142"/>
  <c r="J139"/>
  <c r="BK240"/>
  <c r="J235"/>
  <c r="J233"/>
  <c r="J231"/>
  <c r="J229"/>
  <c r="BK225"/>
  <c r="J221"/>
  <c r="BK216"/>
  <c r="BK209"/>
  <c r="BK205"/>
  <c r="J202"/>
  <c r="J197"/>
  <c r="J192"/>
  <c r="J189"/>
  <c r="J184"/>
  <c r="BK180"/>
  <c r="BK176"/>
  <c r="J171"/>
  <c r="J163"/>
  <c r="BK158"/>
  <c r="J154"/>
  <c r="J150"/>
  <c r="BK144"/>
  <c r="BK139"/>
  <c i="1" r="AS94"/>
  <c i="2" r="J232"/>
  <c r="BK218"/>
  <c r="J213"/>
  <c r="BK208"/>
  <c r="J204"/>
  <c r="BK199"/>
  <c r="J193"/>
  <c r="J188"/>
  <c r="J183"/>
  <c r="J180"/>
  <c r="BK175"/>
  <c r="BK170"/>
  <c r="BK163"/>
  <c r="J158"/>
  <c r="J153"/>
  <c r="J148"/>
  <c r="J144"/>
  <c r="BK140"/>
  <c l="1" r="P137"/>
  <c r="P134"/>
  <c r="P133"/>
  <c i="1" r="AU95"/>
  <c i="2" r="BK149"/>
  <c r="J149"/>
  <c r="J98"/>
  <c r="R149"/>
  <c r="P157"/>
  <c r="R157"/>
  <c r="T160"/>
  <c r="R168"/>
  <c r="R165"/>
  <c r="R137"/>
  <c r="R134"/>
  <c r="R133"/>
  <c r="T149"/>
  <c r="BK160"/>
  <c r="J160"/>
  <c r="J100"/>
  <c r="R160"/>
  <c r="BK168"/>
  <c r="J168"/>
  <c r="J103"/>
  <c r="T168"/>
  <c r="T165"/>
  <c r="P172"/>
  <c r="T172"/>
  <c r="P179"/>
  <c r="T179"/>
  <c r="R195"/>
  <c r="BK198"/>
  <c r="J198"/>
  <c r="J107"/>
  <c r="P198"/>
  <c r="T198"/>
  <c r="P201"/>
  <c r="T201"/>
  <c r="T211"/>
  <c r="BK137"/>
  <c r="J137"/>
  <c r="J97"/>
  <c r="T137"/>
  <c r="T134"/>
  <c r="T133"/>
  <c r="P149"/>
  <c r="BK157"/>
  <c r="J157"/>
  <c r="J99"/>
  <c r="T157"/>
  <c r="P160"/>
  <c r="P168"/>
  <c r="P165"/>
  <c r="BK172"/>
  <c r="J172"/>
  <c r="J104"/>
  <c r="R172"/>
  <c r="BK179"/>
  <c r="J179"/>
  <c r="J105"/>
  <c r="R179"/>
  <c r="BK195"/>
  <c r="J195"/>
  <c r="J106"/>
  <c r="P195"/>
  <c r="T195"/>
  <c r="R198"/>
  <c r="BK201"/>
  <c r="J201"/>
  <c r="J108"/>
  <c r="R201"/>
  <c r="BK211"/>
  <c r="J211"/>
  <c r="J109"/>
  <c r="P211"/>
  <c r="R211"/>
  <c r="BK219"/>
  <c r="J219"/>
  <c r="J110"/>
  <c r="P219"/>
  <c r="R219"/>
  <c r="T219"/>
  <c r="BK222"/>
  <c r="J222"/>
  <c r="J111"/>
  <c r="P222"/>
  <c r="R222"/>
  <c r="T222"/>
  <c r="BK228"/>
  <c r="J228"/>
  <c r="J113"/>
  <c r="P228"/>
  <c r="R228"/>
  <c r="T228"/>
  <c r="BK238"/>
  <c r="J238"/>
  <c r="J115"/>
  <c r="P238"/>
  <c r="R238"/>
  <c r="T238"/>
  <c r="BK135"/>
  <c r="J135"/>
  <c r="J96"/>
  <c r="BK166"/>
  <c r="J166"/>
  <c r="J102"/>
  <c r="BK226"/>
  <c r="J226"/>
  <c r="J112"/>
  <c r="BK236"/>
  <c r="J236"/>
  <c r="J114"/>
  <c r="J90"/>
  <c r="J127"/>
  <c r="J129"/>
  <c r="BE136"/>
  <c r="BE139"/>
  <c r="BE142"/>
  <c r="BE144"/>
  <c r="BE147"/>
  <c r="BE148"/>
  <c r="BE151"/>
  <c r="BE153"/>
  <c r="BE154"/>
  <c r="BE156"/>
  <c r="BE161"/>
  <c r="BE169"/>
  <c r="BE170"/>
  <c r="BE171"/>
  <c r="BE174"/>
  <c r="BE182"/>
  <c r="BE185"/>
  <c r="BE186"/>
  <c r="BE189"/>
  <c r="BE190"/>
  <c r="BE191"/>
  <c r="BE193"/>
  <c r="BE194"/>
  <c r="BE203"/>
  <c r="BE205"/>
  <c r="BE206"/>
  <c r="BE210"/>
  <c r="BE213"/>
  <c r="BE214"/>
  <c r="BE216"/>
  <c r="BE217"/>
  <c r="BE220"/>
  <c r="BE235"/>
  <c r="BE237"/>
  <c r="BE239"/>
  <c r="F89"/>
  <c r="F90"/>
  <c r="BE138"/>
  <c r="BE140"/>
  <c r="BE141"/>
  <c r="BE143"/>
  <c r="BE145"/>
  <c r="BE146"/>
  <c r="BE150"/>
  <c r="BE152"/>
  <c r="BE155"/>
  <c r="BE158"/>
  <c r="BE159"/>
  <c r="BE162"/>
  <c r="BE163"/>
  <c r="BE164"/>
  <c r="BE167"/>
  <c r="BE173"/>
  <c r="BE175"/>
  <c r="BE176"/>
  <c r="BE177"/>
  <c r="BE178"/>
  <c r="BE180"/>
  <c r="BE181"/>
  <c r="BE183"/>
  <c r="BE184"/>
  <c r="BE187"/>
  <c r="BE188"/>
  <c r="BE192"/>
  <c r="BE196"/>
  <c r="BE197"/>
  <c r="BE199"/>
  <c r="BE200"/>
  <c r="BE202"/>
  <c r="BE204"/>
  <c r="BE207"/>
  <c r="BE208"/>
  <c r="BE209"/>
  <c r="BE212"/>
  <c r="BE215"/>
  <c r="BE218"/>
  <c r="BE221"/>
  <c r="BE223"/>
  <c r="BE224"/>
  <c r="BE225"/>
  <c r="BE227"/>
  <c r="BE229"/>
  <c r="BE230"/>
  <c r="BE231"/>
  <c r="BE233"/>
  <c r="BE234"/>
  <c r="BE240"/>
  <c r="BE232"/>
  <c r="F33"/>
  <c i="1" r="BB95"/>
  <c r="BB94"/>
  <c r="W31"/>
  <c i="2" r="F35"/>
  <c i="1" r="BD95"/>
  <c r="BD94"/>
  <c r="W33"/>
  <c i="2" r="J32"/>
  <c i="1" r="AW95"/>
  <c i="2" r="F34"/>
  <c i="1" r="BC95"/>
  <c r="BC94"/>
  <c r="W32"/>
  <c i="2" r="F32"/>
  <c i="1" r="BA95"/>
  <c r="BA94"/>
  <c r="W30"/>
  <c r="AU94"/>
  <c i="2" l="1" r="BK134"/>
  <c r="J134"/>
  <c r="J95"/>
  <c r="BK165"/>
  <c r="J165"/>
  <c r="J101"/>
  <c i="1" r="AW94"/>
  <c r="AK30"/>
  <c r="AX94"/>
  <c r="AY94"/>
  <c i="2" r="J31"/>
  <c i="1" r="AV95"/>
  <c r="AT95"/>
  <c i="2" r="F31"/>
  <c i="1" r="AZ95"/>
  <c r="AZ94"/>
  <c r="W29"/>
  <c i="2" l="1" r="BK133"/>
  <c r="J133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<sst xmlns="http://schemas.openxmlformats.org/spreadsheetml/2006/main">
  <si>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</si>
  <si>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</si>
  <si>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</si>
  <si>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</si>
  <si>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</si>
  <si>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{7cc95e5b-2f0f-4a69-bf4f-2c04c8ae75ff}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</si>
  <si>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</si>
  <si>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</si>
  <si>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</si>
  <si>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</si>
  <si>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</si>
  <si>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</si>
  <si>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</si>
  <si>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</si>
  <si>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</si>
  <si>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</si>
  <si>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</si>
  <si>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WC tělocvična ZŠ Ratibořická</t>
  </si>
  <si>
    <t>KSO:</t>
  </si>
  <si>
    <t>CC-CZ:</t>
  </si>
  <si>
    <t>Místo:</t>
  </si>
  <si>
    <t xml:space="preserve"> </t>
  </si>
  <si>
    <t>Datum:</t>
  </si>
  <si>
    <t>23. 5. 2023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</si>
  <si>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</si>
  <si>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</si>
  <si>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</si>
  <si>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</si>
  <si>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</si>
  <si>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</si>
  <si>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</si>
  <si>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</si>
  <si>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</si>
  <si>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</si>
  <si>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</si>
  <si>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</si>
  <si>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</si>
  <si>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</si>
  <si>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</si>
  <si>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</si>
  <si>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</si>
  <si>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</si>
  <si>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</si>
  <si>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</si>
  <si>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</si>
  <si>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</si>
  <si>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</si>
  <si>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</si>
  <si>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</si>
  <si>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</si>
  <si>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</si>
  <si>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</si>
  <si>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</si>
  <si>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</si>
  <si>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</si>
  <si>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</si>
  <si>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</si>
  <si>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</si>
  <si>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</si>
  <si>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</si>
  <si>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</si>
  <si>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</si>
  <si>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</si>
  <si>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</si>
  <si>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</si>
  <si>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</si>
  <si>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</si>
  <si>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</si>
  <si>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</si>
  <si>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</si>
  <si>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</si>
  <si>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</si>
  <si>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</si>
  <si>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</si>
  <si>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</si>
  <si>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</si>
  <si>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</si>
  <si>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</si>
  <si>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</si>
  <si>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</si>
  <si>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</si>
  <si>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</si>
  <si>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</si>
  <si>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</si>
  <si>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</si>
  <si>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</si>
  <si>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</si>
  <si>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</si>
  <si>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</si>
  <si>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</si>
  <si>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6 - Úpravy povrchů, podlahy a osazování výplní</t>
  </si>
  <si>
    <t xml:space="preserve">    94 - Lešení a stavební výtahy</t>
  </si>
  <si>
    <t xml:space="preserve">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</si>
  <si>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</si>
  <si>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</si>
  <si>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</si>
  <si>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</si>
  <si>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</si>
  <si>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747 - Elektromontáže - kompletace rozvodů</t>
  </si>
  <si>
    <t xml:space="preserve">    748 - Elektromontáže - osvětlovací zařízení a svítidla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</si>
  <si>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</si>
  <si>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</si>
  <si>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</si>
  <si>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</si>
  <si>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</si>
  <si>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</si>
  <si>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</si>
  <si>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</si>
  <si>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</si>
  <si>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</si>
  <si>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</si>
  <si>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</si>
  <si>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</si>
  <si>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</si>
  <si>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</si>
  <si>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</si>
  <si>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</si>
  <si>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</si>
  <si>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</si>
  <si>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</si>
  <si>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</si>
  <si>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</si>
  <si>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</si>
  <si>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</si>
  <si>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</si>
  <si>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</si>
  <si>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</si>
  <si>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</si>
  <si>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</si>
  <si>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</si>
  <si>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16</t>
  </si>
  <si>
    <t>404239706</t>
  </si>
  <si>
    <t>9</t>
  </si>
  <si>
    <t>Ostatní konstrukce a práce-bourání</t>
  </si>
  <si>
    <t>962032231</t>
  </si>
  <si>
    <t>Bourání zdiva z cihel pálených nebo vápenopískových na MV nebo MVC</t>
  </si>
  <si>
    <t>m3</t>
  </si>
  <si>
    <t>1411920082</t>
  </si>
  <si>
    <t>965042131</t>
  </si>
  <si>
    <t>Bourání podkladů pod dlažby nebo mazanin betonových nebo z litého asfaltu tl do 100 mm pl do 4 m2</t>
  </si>
  <si>
    <t>-571844719</t>
  </si>
  <si>
    <t>4</t>
  </si>
  <si>
    <t>965081213</t>
  </si>
  <si>
    <t>Bourání podlah z dlaždic keramických nebo xylolitových tl do 10 mm plochy přes 1 m2</t>
  </si>
  <si>
    <t>1856120145</t>
  </si>
  <si>
    <t>5</t>
  </si>
  <si>
    <t>468101314</t>
  </si>
  <si>
    <t>Vysekání rýh pro montáž trubek a kabelů v betonových podlahách a mazaninách hl do 5 cm a š přes 10 do 15 cm</t>
  </si>
  <si>
    <t>m</t>
  </si>
  <si>
    <t>315109929</t>
  </si>
  <si>
    <t>6</t>
  </si>
  <si>
    <t>631312141</t>
  </si>
  <si>
    <t>Doplnění rýh v dosavadních mazaninách betonem prostým</t>
  </si>
  <si>
    <t>-1940070302</t>
  </si>
  <si>
    <t>7</t>
  </si>
  <si>
    <t>968072455</t>
  </si>
  <si>
    <t>Vybourání kovových dveřních zárubní pl do 2 m2</t>
  </si>
  <si>
    <t>1276766680</t>
  </si>
  <si>
    <t>8</t>
  </si>
  <si>
    <t>969011121</t>
  </si>
  <si>
    <t>Vybourání vodovodního nebo plynového vedení DN do 52</t>
  </si>
  <si>
    <t>1234352856</t>
  </si>
  <si>
    <t>969021121</t>
  </si>
  <si>
    <t>Vybourání kanalizačního potrubí DN do 200</t>
  </si>
  <si>
    <t>-542966665</t>
  </si>
  <si>
    <t>10</t>
  </si>
  <si>
    <t>974082112</t>
  </si>
  <si>
    <t>Vysekání rýh pro ploché vodiče v omítce MV nebo MVC stěn š do 30 mm</t>
  </si>
  <si>
    <t>-435399206</t>
  </si>
  <si>
    <t>11</t>
  </si>
  <si>
    <t>978059541</t>
  </si>
  <si>
    <t>Odsekání a odebrání obkladů stěn z vnitřních obkládaček plochy přes 1 m2</t>
  </si>
  <si>
    <t>-2060583151</t>
  </si>
  <si>
    <t>12</t>
  </si>
  <si>
    <t>952901111</t>
  </si>
  <si>
    <t>Vyčištění budov bytové a občanské výstavby při výšce podlaží do 4 m</t>
  </si>
  <si>
    <t>1307989715</t>
  </si>
  <si>
    <t>Úpravy povrchů, podlahy a osazování výplní</t>
  </si>
  <si>
    <t>13</t>
  </si>
  <si>
    <t>611135101</t>
  </si>
  <si>
    <t>Hrubá výplň rýh ve stropech maltou jakékoli šířky rýhy</t>
  </si>
  <si>
    <t>-656434660</t>
  </si>
  <si>
    <t>14</t>
  </si>
  <si>
    <t>612135001</t>
  </si>
  <si>
    <t>Vyrovnání podkladu vnitřních stěn maltou vápenocementovou tl do 10 mm</t>
  </si>
  <si>
    <t>907204914</t>
  </si>
  <si>
    <t>612142001</t>
  </si>
  <si>
    <t>Potažení vnitřních stěn sklovláknitým pletivem vtlačeným do tenkovrstvé hmoty</t>
  </si>
  <si>
    <t>1904594347</t>
  </si>
  <si>
    <t>612311121</t>
  </si>
  <si>
    <t>Vápenná omítka hladká jednovrstvá vnitřních stěn nanášená ručně</t>
  </si>
  <si>
    <t>495061740</t>
  </si>
  <si>
    <t>17</t>
  </si>
  <si>
    <t>611125111</t>
  </si>
  <si>
    <t>Vyplnění spár mezi panely spárovací maltou</t>
  </si>
  <si>
    <t>-1597884103</t>
  </si>
  <si>
    <t>18</t>
  </si>
  <si>
    <t>632452431</t>
  </si>
  <si>
    <t>Doplnění cementového potěru hlazeného pl do 4 m2 tl do 30 mm</t>
  </si>
  <si>
    <t>-1447174074</t>
  </si>
  <si>
    <t>19</t>
  </si>
  <si>
    <t>642942111</t>
  </si>
  <si>
    <t>Osazování zárubní nebo rámů dveřních kovových do 2,5 m2 na MC</t>
  </si>
  <si>
    <t>kus</t>
  </si>
  <si>
    <t>51565320</t>
  </si>
  <si>
    <t>94</t>
  </si>
  <si>
    <t>Lešení a stavební výtahy</t>
  </si>
  <si>
    <t>85</t>
  </si>
  <si>
    <t>946111111</t>
  </si>
  <si>
    <t>Montáž pojízdných věží trubkových/dílcových š přes 0,6 do 0,9 m dl do 3,2 m v do 1,5 m</t>
  </si>
  <si>
    <t>-2087163719</t>
  </si>
  <si>
    <t>86</t>
  </si>
  <si>
    <t>946111211</t>
  </si>
  <si>
    <t>Příplatek k pojízdným věžím š přes 0,6 do 0,9 m dl do 3,2 m v do 1,5 m za první a ZKD den použití</t>
  </si>
  <si>
    <t>1494953474</t>
  </si>
  <si>
    <t>99</t>
  </si>
  <si>
    <t>Přesun hmot</t>
  </si>
  <si>
    <t>20</t>
  </si>
  <si>
    <t>997013501</t>
  </si>
  <si>
    <t>Odvoz suti na skládku a vybouraných hmot nebo meziskládku do 1 km se složením</t>
  </si>
  <si>
    <t>t</t>
  </si>
  <si>
    <t>-1928325443</t>
  </si>
  <si>
    <t>997013509</t>
  </si>
  <si>
    <t>Příplatek k odvozu suti a vybouraných hmot na skládku ZKD 1 km přes 1 km</t>
  </si>
  <si>
    <t>-502353755</t>
  </si>
  <si>
    <t>22</t>
  </si>
  <si>
    <t>997013831</t>
  </si>
  <si>
    <t>Poplatek za uložení stavebního směsného odpadu na skládce (skládkovné)</t>
  </si>
  <si>
    <t>-323574770</t>
  </si>
  <si>
    <t>23</t>
  </si>
  <si>
    <t>998011002</t>
  </si>
  <si>
    <t>Přesun hmot pro budovy zděné v do 12 m</t>
  </si>
  <si>
    <t>-1631907482</t>
  </si>
  <si>
    <t>PSV</t>
  </si>
  <si>
    <t>Práce a dodávky PSV</t>
  </si>
  <si>
    <t>711</t>
  </si>
  <si>
    <t>Izolace proti vodě, vlhkosti a plynům</t>
  </si>
  <si>
    <t>24</t>
  </si>
  <si>
    <t>711113117</t>
  </si>
  <si>
    <t xml:space="preserve">Izolace proti zemní vlhkosti vodorovná za studena těsnicí stěrkou </t>
  </si>
  <si>
    <t>-130251647</t>
  </si>
  <si>
    <t>721</t>
  </si>
  <si>
    <t>Zdravotechnika - vnitřní kanalizace</t>
  </si>
  <si>
    <t>25</t>
  </si>
  <si>
    <t>721174004</t>
  </si>
  <si>
    <t>Potrubí kanalizační z PP svodné systém HT DN 70</t>
  </si>
  <si>
    <t>971230832</t>
  </si>
  <si>
    <t>26</t>
  </si>
  <si>
    <t>721174006</t>
  </si>
  <si>
    <t>Potrubí kanalizační z PP svodné systém HT DN 125</t>
  </si>
  <si>
    <t>-571741742</t>
  </si>
  <si>
    <t>27</t>
  </si>
  <si>
    <t>721290111</t>
  </si>
  <si>
    <t>Zkouška těsnosti potrubí kanalizace vodou do DN 125</t>
  </si>
  <si>
    <t>1488937055</t>
  </si>
  <si>
    <t>722</t>
  </si>
  <si>
    <t>Zdravotechnika - vnitřní vodovod</t>
  </si>
  <si>
    <t>28</t>
  </si>
  <si>
    <t>722174002</t>
  </si>
  <si>
    <t>Potrubí vodovodní plastové PPR svar polyfuze PN 16 D 20 x 2,8 mm</t>
  </si>
  <si>
    <t>2013031512</t>
  </si>
  <si>
    <t>29</t>
  </si>
  <si>
    <t>722181221</t>
  </si>
  <si>
    <t>Ochrana vodovodního potrubí přilepenými tepelně izolačními trubicemi z PE tl do 10 mm DN do 22 mm</t>
  </si>
  <si>
    <t>1198457748</t>
  </si>
  <si>
    <t>30</t>
  </si>
  <si>
    <t>722232011</t>
  </si>
  <si>
    <t>Kohout kulový podomítkový G 1/2" PN 16 do 120°C vnitřní závit</t>
  </si>
  <si>
    <t>1665600057</t>
  </si>
  <si>
    <t>31</t>
  </si>
  <si>
    <t>722290215</t>
  </si>
  <si>
    <t>Zkouška těsnosti vodovodního potrubí hrdlového nebo přírubového do DN 100</t>
  </si>
  <si>
    <t>-12096999</t>
  </si>
  <si>
    <t>32</t>
  </si>
  <si>
    <t>722290234</t>
  </si>
  <si>
    <t>Proplach a dezinfekce vodovodního potrubí do DN 80</t>
  </si>
  <si>
    <t>197222060</t>
  </si>
  <si>
    <t>33</t>
  </si>
  <si>
    <t>998722102</t>
  </si>
  <si>
    <t>Přesun hmot tonážní tonážní pro vnitřní vodovod v objektech v do 12 m</t>
  </si>
  <si>
    <t>1491510874</t>
  </si>
  <si>
    <t>725</t>
  </si>
  <si>
    <t>Zdravotechnika - zařizovací předměty</t>
  </si>
  <si>
    <t>34</t>
  </si>
  <si>
    <t>725110811</t>
  </si>
  <si>
    <t>Demontáž klozetů splachovací s nádrží</t>
  </si>
  <si>
    <t>soubor</t>
  </si>
  <si>
    <t>-1324761819</t>
  </si>
  <si>
    <t>35</t>
  </si>
  <si>
    <t>725112002</t>
  </si>
  <si>
    <t>Klozet keramický standardní samostatně stojící s hlubokým splachováním odpad svislý</t>
  </si>
  <si>
    <t>435086396</t>
  </si>
  <si>
    <t>36</t>
  </si>
  <si>
    <t>725121529</t>
  </si>
  <si>
    <t>Pisoárový záchodek automatický s teplotním spínačem</t>
  </si>
  <si>
    <t>2119503203</t>
  </si>
  <si>
    <t>37</t>
  </si>
  <si>
    <t>725122817</t>
  </si>
  <si>
    <t>Demontáž pisoárových stání bez nádrže a jedním záchodkem</t>
  </si>
  <si>
    <t>1133466526</t>
  </si>
  <si>
    <t>38</t>
  </si>
  <si>
    <t>725210821R0</t>
  </si>
  <si>
    <t>Demontáž umyvadel včetně výtokových armatur</t>
  </si>
  <si>
    <t>1343253153</t>
  </si>
  <si>
    <t>39</t>
  </si>
  <si>
    <t>725211603R0</t>
  </si>
  <si>
    <t>Umyvadlo keramické připevněné na stěnu šrouby bílé bez krytu na sifon 600 mm, včetně baterie</t>
  </si>
  <si>
    <t>1868140478</t>
  </si>
  <si>
    <t>40</t>
  </si>
  <si>
    <t>725291511</t>
  </si>
  <si>
    <t>Doplňky zařízení koupelen a záchodů plastové dávkovač tekutého mýdla na 350 ml</t>
  </si>
  <si>
    <t>-141331381</t>
  </si>
  <si>
    <t>41</t>
  </si>
  <si>
    <t>725291521</t>
  </si>
  <si>
    <t>Doplňky zařízení koupelen a záchodů plastové zásobník toaletních papírů</t>
  </si>
  <si>
    <t>-1691536974</t>
  </si>
  <si>
    <t>42</t>
  </si>
  <si>
    <t>725291531</t>
  </si>
  <si>
    <t>Doplňky zařízení koupelen a záchodů plastové zásobník papírových ručníků</t>
  </si>
  <si>
    <t>1774464263</t>
  </si>
  <si>
    <t>43</t>
  </si>
  <si>
    <t>725291701</t>
  </si>
  <si>
    <t>Doplňky zařízení koupelen a záchodů koš</t>
  </si>
  <si>
    <t>995275335</t>
  </si>
  <si>
    <t>44</t>
  </si>
  <si>
    <t>725291R0</t>
  </si>
  <si>
    <t xml:space="preserve">Doplňky zařízení koupelen a záchodů stětka na WC </t>
  </si>
  <si>
    <t>-221239100</t>
  </si>
  <si>
    <t>45</t>
  </si>
  <si>
    <t>725291R1</t>
  </si>
  <si>
    <t>Doplňky zařízení koupelen a záchodů zrcadlo</t>
  </si>
  <si>
    <t>-1630504041</t>
  </si>
  <si>
    <t>46</t>
  </si>
  <si>
    <t>725813111</t>
  </si>
  <si>
    <t>Ventil rohový + připojovací hadice G 1/2</t>
  </si>
  <si>
    <t>580791483</t>
  </si>
  <si>
    <t>47</t>
  </si>
  <si>
    <t>725980123</t>
  </si>
  <si>
    <t>Dvířka 30/30</t>
  </si>
  <si>
    <t>-1980905934</t>
  </si>
  <si>
    <t>48</t>
  </si>
  <si>
    <t>998725102</t>
  </si>
  <si>
    <t>Přesun hmot tonážní pro zařizovací předměty v objektech v do 12 m</t>
  </si>
  <si>
    <t>-1642933509</t>
  </si>
  <si>
    <t>747</t>
  </si>
  <si>
    <t>Elektromontáže - kompletace rozvodů</t>
  </si>
  <si>
    <t>49</t>
  </si>
  <si>
    <t>741810001</t>
  </si>
  <si>
    <t>Celková prohlídka elektrického rozvodu a zařízení do 100 000,- Kč</t>
  </si>
  <si>
    <t>1359264527</t>
  </si>
  <si>
    <t>50</t>
  </si>
  <si>
    <t>747111111R0</t>
  </si>
  <si>
    <t>Montáž vypínač nástěnný 1-jednopólový prostředí obyčejné nebo vlhké, včetně vypínače a kabeláže</t>
  </si>
  <si>
    <t>-1804098268</t>
  </si>
  <si>
    <t>748</t>
  </si>
  <si>
    <t>Elektromontáže - osvětlovací zařízení a svítidla</t>
  </si>
  <si>
    <t>51</t>
  </si>
  <si>
    <t>748123118</t>
  </si>
  <si>
    <t xml:space="preserve">Demontáž stávajících a montážnových svítidel  přisazených, včetně kabeláže</t>
  </si>
  <si>
    <t>1344542679</t>
  </si>
  <si>
    <t>52</t>
  </si>
  <si>
    <t>M</t>
  </si>
  <si>
    <t>348R0</t>
  </si>
  <si>
    <t xml:space="preserve">svítidlo stropní přisazené, zdroj LED </t>
  </si>
  <si>
    <t>-64491529</t>
  </si>
  <si>
    <t>766</t>
  </si>
  <si>
    <t>Konstrukce truhlářské</t>
  </si>
  <si>
    <t>53</t>
  </si>
  <si>
    <t>766660002</t>
  </si>
  <si>
    <t>Montáž dveřních křídel otvíravých 1křídlových š přes 0,8 m do ocelové zárubně</t>
  </si>
  <si>
    <t>49863311</t>
  </si>
  <si>
    <t>54</t>
  </si>
  <si>
    <t>553311130</t>
  </si>
  <si>
    <t>zárubeň ocelová pro běžné zdění H 110 600 L/P</t>
  </si>
  <si>
    <t>-1701598332</t>
  </si>
  <si>
    <t>55</t>
  </si>
  <si>
    <t>553311170</t>
  </si>
  <si>
    <t>zárubeň ocelová pro běžné zdění H 110 800 L/P</t>
  </si>
  <si>
    <t>-279027804</t>
  </si>
  <si>
    <t>56</t>
  </si>
  <si>
    <t>55331481</t>
  </si>
  <si>
    <t>zárubeň jednokřídlá ocelová pro zdění tl stěny 75-100mm rozměru 700/1970, 2100mm</t>
  </si>
  <si>
    <t>-1753096256</t>
  </si>
  <si>
    <t>57</t>
  </si>
  <si>
    <t>611629300R0</t>
  </si>
  <si>
    <t xml:space="preserve">dveře vnitřní hladké laminované světlý dub plné 1křídlé 60x197 cm,  plná výplň (ne voština),  včetně wc kování</t>
  </si>
  <si>
    <t>-301775179</t>
  </si>
  <si>
    <t>58</t>
  </si>
  <si>
    <t>611629340</t>
  </si>
  <si>
    <t xml:space="preserve">dveře vnitřní hladké laminované světlý dub plné 1křídlé 80x197 cm, plná výplň (ne voština), včetně  kování</t>
  </si>
  <si>
    <t>-916705509</t>
  </si>
  <si>
    <t>59</t>
  </si>
  <si>
    <t>SLD.0012520.URS</t>
  </si>
  <si>
    <t xml:space="preserve">dveře vnitřní hladké laminované světlý dub plné 1křídlé 70x197 cm, plná výplň (ne voština), včetně  kování</t>
  </si>
  <si>
    <t>1544162226</t>
  </si>
  <si>
    <t>60</t>
  </si>
  <si>
    <t>766661811</t>
  </si>
  <si>
    <t>Demontáž dveřních křídel</t>
  </si>
  <si>
    <t>-1876565726</t>
  </si>
  <si>
    <t>61</t>
  </si>
  <si>
    <t>998766102</t>
  </si>
  <si>
    <t>Přesun hmot tonážní pro konstrukce truhlářské v objektech v do 12 m</t>
  </si>
  <si>
    <t>1815164953</t>
  </si>
  <si>
    <t>771</t>
  </si>
  <si>
    <t>Podlahy z dlaždic</t>
  </si>
  <si>
    <t>62</t>
  </si>
  <si>
    <t>771573113</t>
  </si>
  <si>
    <t>Montáž podlah keramických režných hladkých lepených do 12 ks/m2</t>
  </si>
  <si>
    <t>-2109484582</t>
  </si>
  <si>
    <t>63</t>
  </si>
  <si>
    <t>597614100</t>
  </si>
  <si>
    <t>dlaždice keramické slinuté neglazované mrazuvzdorné 29,8 x 29,8 x 0,9 cm</t>
  </si>
  <si>
    <t>-1464167018</t>
  </si>
  <si>
    <t>64</t>
  </si>
  <si>
    <t>771591111</t>
  </si>
  <si>
    <t>Podlahy penetrace podkladu</t>
  </si>
  <si>
    <t>-1912676002</t>
  </si>
  <si>
    <t>65</t>
  </si>
  <si>
    <t>59761013</t>
  </si>
  <si>
    <t>dlažba keramická hutná reliéfní do interiéru přes 22 do 25ks/m2</t>
  </si>
  <si>
    <t>1507184488</t>
  </si>
  <si>
    <t>66</t>
  </si>
  <si>
    <t>771591115</t>
  </si>
  <si>
    <t>Podlahy spárování silikonem</t>
  </si>
  <si>
    <t>-1099874124</t>
  </si>
  <si>
    <t>67</t>
  </si>
  <si>
    <t>771990112</t>
  </si>
  <si>
    <t>Vyrovnání podkladu samonivelační stěrkou tl 4 mm pevnosti 30 Mpa</t>
  </si>
  <si>
    <t>486108935</t>
  </si>
  <si>
    <t>68</t>
  </si>
  <si>
    <t>998771102</t>
  </si>
  <si>
    <t>Přesun hmot tonážní pro podlahy z dlaždic v objektech v do 12 m</t>
  </si>
  <si>
    <t>-1042997512</t>
  </si>
  <si>
    <t>776</t>
  </si>
  <si>
    <t>Podlahy povlakové</t>
  </si>
  <si>
    <t>69</t>
  </si>
  <si>
    <t>776301812</t>
  </si>
  <si>
    <t>Odstranění lepených podlahovin s podložkou ze schodišťových stupňů</t>
  </si>
  <si>
    <t>1533843431</t>
  </si>
  <si>
    <t>70</t>
  </si>
  <si>
    <t>776991822</t>
  </si>
  <si>
    <t>Odstranění lepidla ručně ze schodišťových stupňů</t>
  </si>
  <si>
    <t>683872093</t>
  </si>
  <si>
    <t>781</t>
  </si>
  <si>
    <t>Dokončovací práce - obklady</t>
  </si>
  <si>
    <t>71</t>
  </si>
  <si>
    <t>781411111</t>
  </si>
  <si>
    <t>Montáž obkladaček vnitřních pórovinových pravoúhlých do 22 ks/m2 kladených do malty</t>
  </si>
  <si>
    <t>-561216768</t>
  </si>
  <si>
    <t>72</t>
  </si>
  <si>
    <t>597610000</t>
  </si>
  <si>
    <t>obkládačky keramické (bílé i barevné) 25 x 33 x 0,7 cm I. j.</t>
  </si>
  <si>
    <t>1695370205</t>
  </si>
  <si>
    <t>73</t>
  </si>
  <si>
    <t>998781102</t>
  </si>
  <si>
    <t>Přesun hmot tonážní pro obklady keramické v objektech v do 12 m</t>
  </si>
  <si>
    <t>1644218275</t>
  </si>
  <si>
    <t>783</t>
  </si>
  <si>
    <t>Dokončovací práce - nátěry</t>
  </si>
  <si>
    <t>74</t>
  </si>
  <si>
    <t>783121152R0</t>
  </si>
  <si>
    <t>Nátěry syntetické zárubní, barva dražší lesklý povrch 2x email</t>
  </si>
  <si>
    <t>-167305521</t>
  </si>
  <si>
    <t>784</t>
  </si>
  <si>
    <t>Dokončovací práce - malby a tapety</t>
  </si>
  <si>
    <t>75</t>
  </si>
  <si>
    <t>784121001</t>
  </si>
  <si>
    <t>Oškrabání malby v mísnostech výšky do 3,80 m</t>
  </si>
  <si>
    <t>-476468773</t>
  </si>
  <si>
    <t>76</t>
  </si>
  <si>
    <t>784121011</t>
  </si>
  <si>
    <t>Rozmývání podkladu po oškrabání malby v místnostech výšky do 3,80 m</t>
  </si>
  <si>
    <t>2009952845</t>
  </si>
  <si>
    <t>84</t>
  </si>
  <si>
    <t>784171101</t>
  </si>
  <si>
    <t>Zakrytí vnitřních podlah včetně pozdějšího odkrytí, včetně folie</t>
  </si>
  <si>
    <t>1659641852</t>
  </si>
  <si>
    <t>77</t>
  </si>
  <si>
    <t>784181101</t>
  </si>
  <si>
    <t>Základní akrylátová jednonásobná penetrace podkladu v místnostech výšky do 3,80m</t>
  </si>
  <si>
    <t>-1890976636</t>
  </si>
  <si>
    <t>78</t>
  </si>
  <si>
    <t>784221101</t>
  </si>
  <si>
    <t xml:space="preserve">Dvojnásobné bílé malby  ze směsí za sucha dobře otěruvzdorných v místnostech do 3,80 m</t>
  </si>
  <si>
    <t>126292692</t>
  </si>
  <si>
    <t>79</t>
  </si>
  <si>
    <t>784321001R</t>
  </si>
  <si>
    <t>Jednonásobné emailové malby v místnosti v do 3,80 m</t>
  </si>
  <si>
    <t>709222180</t>
  </si>
  <si>
    <t>80</t>
  </si>
  <si>
    <t>998721102</t>
  </si>
  <si>
    <t>Přesun hmot tonážní pro vnitřní kanalizace v objektech v do 12 m</t>
  </si>
  <si>
    <t>-1574031299</t>
  </si>
  <si>
    <t>HZS</t>
  </si>
  <si>
    <t>Hodinové zúčtovací sazby</t>
  </si>
  <si>
    <t>81</t>
  </si>
  <si>
    <t>HZS1292</t>
  </si>
  <si>
    <t xml:space="preserve">Stavební přípomoce, dozdívky a ostatní stavební práce a konstrukce nutné k řádnému dokončení díla    </t>
  </si>
  <si>
    <t>hod</t>
  </si>
  <si>
    <t>-493305700</t>
  </si>
  <si>
    <t>VRN</t>
  </si>
  <si>
    <t>Vedlejší rozpočtové náklady</t>
  </si>
  <si>
    <t>82</t>
  </si>
  <si>
    <t>060001000</t>
  </si>
  <si>
    <t>Územní vlivy</t>
  </si>
  <si>
    <t>…</t>
  </si>
  <si>
    <t>1024</t>
  </si>
  <si>
    <t>-2140193851</t>
  </si>
  <si>
    <t>83</t>
  </si>
  <si>
    <t>070001000</t>
  </si>
  <si>
    <t>Provozní vlivy</t>
  </si>
  <si>
    <t>-1591077686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</si>
</sst>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202305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WC tělocvična ZŠ Ratibořická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23. 5. 2023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'202305 - WC tělocvična ZŠ...'!J28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'202305 - WC tělocvična ZŠ...'!P133</f>
        <v>0</v>
      </c>
      <c r="AV95" s="124">
        <f>'202305 - WC tělocvična ZŠ...'!J31</f>
        <v>0</v>
      </c>
      <c r="AW95" s="124">
        <f>'202305 - WC tělocvična ZŠ...'!J32</f>
        <v>0</v>
      </c>
      <c r="AX95" s="124">
        <f>'202305 - WC tělocvična ZŠ...'!J33</f>
        <v>0</v>
      </c>
      <c r="AY95" s="124">
        <f>'202305 - WC tělocvična ZŠ...'!J34</f>
        <v>0</v>
      </c>
      <c r="AZ95" s="124">
        <f>'202305 - WC tělocvična ZŠ...'!F31</f>
        <v>0</v>
      </c>
      <c r="BA95" s="124">
        <f>'202305 - WC tělocvična ZŠ...'!F32</f>
        <v>0</v>
      </c>
      <c r="BB95" s="124">
        <f>'202305 - WC tělocvična ZŠ...'!F33</f>
        <v>0</v>
      </c>
      <c r="BC95" s="124">
        <f>'202305 - WC tělocvična ZŠ...'!F34</f>
        <v>0</v>
      </c>
      <c r="BD95" s="126">
        <f>'202305 - WC tělocvična ZŠ...'!F35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lrAwXp8hV/2pWhwj3lkbAHsHWbp/9fGRbbDT5NDa0ipVNnVAXNapCKvW27AbVfF0wyvQAOHggIgNT1MusfREw==" hashValue="1i+E75D+wGxV3E6irmjEhxOq4gyu11q9ryWwjoIfVNy3KFeANOuCiUMQDUV4/ohTNY6MZo/lu3IDy2Emc9fql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05 - WC tělocvična Z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23. 5. 2023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ROUND(J133,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ROUND((SUM(BE133:BE240)),  2)</f>
        <v>0</v>
      </c>
      <c r="G31" s="35"/>
      <c r="H31" s="35"/>
      <c r="I31" s="146">
        <v>0.20999999999999999</v>
      </c>
      <c r="J31" s="145">
        <f>ROUND(((SUM(BE133:BE240))*I31),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ROUND((SUM(BF133:BF240)),  2)</f>
        <v>0</v>
      </c>
      <c r="G32" s="35"/>
      <c r="H32" s="35"/>
      <c r="I32" s="146">
        <v>0.14999999999999999</v>
      </c>
      <c r="J32" s="145">
        <f>ROUND(((SUM(BF133:BF240))*I32),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ROUND((SUM(BG133:BG240)),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ROUND((SUM(BH133:BH240)),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ROUND((SUM(BI133:BI240)),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WC tělocvična ZŠ Ratibořická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23. 5. 2023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J133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J134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J135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J149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J157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92</v>
      </c>
      <c r="E100" s="178"/>
      <c r="F100" s="178"/>
      <c r="G100" s="178"/>
      <c r="H100" s="178"/>
      <c r="I100" s="178"/>
      <c r="J100" s="179">
        <f>J160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93</v>
      </c>
      <c r="E101" s="172"/>
      <c r="F101" s="172"/>
      <c r="G101" s="172"/>
      <c r="H101" s="172"/>
      <c r="I101" s="172"/>
      <c r="J101" s="173">
        <f>J165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94</v>
      </c>
      <c r="E102" s="178"/>
      <c r="F102" s="178"/>
      <c r="G102" s="178"/>
      <c r="H102" s="178"/>
      <c r="I102" s="178"/>
      <c r="J102" s="179">
        <f>J166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J168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96</v>
      </c>
      <c r="E104" s="178"/>
      <c r="F104" s="178"/>
      <c r="G104" s="178"/>
      <c r="H104" s="178"/>
      <c r="I104" s="178"/>
      <c r="J104" s="179">
        <f>J172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97</v>
      </c>
      <c r="E105" s="178"/>
      <c r="F105" s="178"/>
      <c r="G105" s="178"/>
      <c r="H105" s="178"/>
      <c r="I105" s="178"/>
      <c r="J105" s="179">
        <f>J179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98</v>
      </c>
      <c r="E106" s="178"/>
      <c r="F106" s="178"/>
      <c r="G106" s="178"/>
      <c r="H106" s="178"/>
      <c r="I106" s="178"/>
      <c r="J106" s="179">
        <f>J195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99</v>
      </c>
      <c r="E107" s="178"/>
      <c r="F107" s="178"/>
      <c r="G107" s="178"/>
      <c r="H107" s="178"/>
      <c r="I107" s="178"/>
      <c r="J107" s="179">
        <f>J198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5"/>
      <c r="C108" s="176"/>
      <c r="D108" s="177" t="s">
        <v>100</v>
      </c>
      <c r="E108" s="178"/>
      <c r="F108" s="178"/>
      <c r="G108" s="178"/>
      <c r="H108" s="178"/>
      <c r="I108" s="178"/>
      <c r="J108" s="179">
        <f>J201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101</v>
      </c>
      <c r="E109" s="178"/>
      <c r="F109" s="178"/>
      <c r="G109" s="178"/>
      <c r="H109" s="178"/>
      <c r="I109" s="178"/>
      <c r="J109" s="179">
        <f>J211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102</v>
      </c>
      <c r="E110" s="178"/>
      <c r="F110" s="178"/>
      <c r="G110" s="178"/>
      <c r="H110" s="178"/>
      <c r="I110" s="178"/>
      <c r="J110" s="179">
        <f>J219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5"/>
      <c r="C111" s="176"/>
      <c r="D111" s="177" t="s">
        <v>103</v>
      </c>
      <c r="E111" s="178"/>
      <c r="F111" s="178"/>
      <c r="G111" s="178"/>
      <c r="H111" s="178"/>
      <c r="I111" s="178"/>
      <c r="J111" s="179">
        <f>J222</f>
        <v>0</v>
      </c>
      <c r="K111" s="176"/>
      <c r="L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5"/>
      <c r="C112" s="176"/>
      <c r="D112" s="177" t="s">
        <v>104</v>
      </c>
      <c r="E112" s="178"/>
      <c r="F112" s="178"/>
      <c r="G112" s="178"/>
      <c r="H112" s="178"/>
      <c r="I112" s="178"/>
      <c r="J112" s="179">
        <f>J226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5"/>
      <c r="C113" s="176"/>
      <c r="D113" s="177" t="s">
        <v>105</v>
      </c>
      <c r="E113" s="178"/>
      <c r="F113" s="178"/>
      <c r="G113" s="178"/>
      <c r="H113" s="178"/>
      <c r="I113" s="178"/>
      <c r="J113" s="179">
        <f>J228</f>
        <v>0</v>
      </c>
      <c r="K113" s="176"/>
      <c r="L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5"/>
      <c r="C114" s="176"/>
      <c r="D114" s="177" t="s">
        <v>106</v>
      </c>
      <c r="E114" s="178"/>
      <c r="F114" s="178"/>
      <c r="G114" s="178"/>
      <c r="H114" s="178"/>
      <c r="I114" s="178"/>
      <c r="J114" s="179">
        <f>J236</f>
        <v>0</v>
      </c>
      <c r="K114" s="176"/>
      <c r="L114" s="18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69"/>
      <c r="C115" s="170"/>
      <c r="D115" s="171" t="s">
        <v>107</v>
      </c>
      <c r="E115" s="172"/>
      <c r="F115" s="172"/>
      <c r="G115" s="172"/>
      <c r="H115" s="172"/>
      <c r="I115" s="172"/>
      <c r="J115" s="173">
        <f>J238</f>
        <v>0</v>
      </c>
      <c r="K115" s="170"/>
      <c r="L115" s="17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108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E7</f>
        <v>WC tělocvična ZŠ Ratibořická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F10</f>
        <v xml:space="preserve"> </v>
      </c>
      <c r="G127" s="37"/>
      <c r="H127" s="37"/>
      <c r="I127" s="29" t="s">
        <v>22</v>
      </c>
      <c r="J127" s="76" t="str">
        <f>IF(J10="","",J10)</f>
        <v>23. 5. 2023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E13</f>
        <v xml:space="preserve"> </v>
      </c>
      <c r="G129" s="37"/>
      <c r="H129" s="37"/>
      <c r="I129" s="29" t="s">
        <v>29</v>
      </c>
      <c r="J129" s="33" t="str">
        <f>E19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IF(E16="","",E16)</f>
        <v>Vyplň údaj</v>
      </c>
      <c r="G130" s="37"/>
      <c r="H130" s="37"/>
      <c r="I130" s="29" t="s">
        <v>31</v>
      </c>
      <c r="J130" s="33" t="str">
        <f>E22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1"/>
      <c r="B132" s="182"/>
      <c r="C132" s="183" t="s">
        <v>109</v>
      </c>
      <c r="D132" s="184" t="s">
        <v>58</v>
      </c>
      <c r="E132" s="184" t="s">
        <v>54</v>
      </c>
      <c r="F132" s="184" t="s">
        <v>55</v>
      </c>
      <c r="G132" s="184" t="s">
        <v>110</v>
      </c>
      <c r="H132" s="184" t="s">
        <v>111</v>
      </c>
      <c r="I132" s="184" t="s">
        <v>112</v>
      </c>
      <c r="J132" s="185" t="s">
        <v>84</v>
      </c>
      <c r="K132" s="186" t="s">
        <v>113</v>
      </c>
      <c r="L132" s="187"/>
      <c r="M132" s="97" t="s">
        <v>1</v>
      </c>
      <c r="N132" s="98" t="s">
        <v>37</v>
      </c>
      <c r="O132" s="98" t="s">
        <v>114</v>
      </c>
      <c r="P132" s="98" t="s">
        <v>115</v>
      </c>
      <c r="Q132" s="98" t="s">
        <v>116</v>
      </c>
      <c r="R132" s="98" t="s">
        <v>117</v>
      </c>
      <c r="S132" s="98" t="s">
        <v>118</v>
      </c>
      <c r="T132" s="99" t="s">
        <v>119</v>
      </c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</row>
    <row r="133" s="2" customFormat="1" ht="22.8" customHeight="1">
      <c r="A133" s="35"/>
      <c r="B133" s="36"/>
      <c r="C133" s="104" t="s">
        <v>120</v>
      </c>
      <c r="D133" s="37"/>
      <c r="E133" s="37"/>
      <c r="F133" s="37"/>
      <c r="G133" s="37"/>
      <c r="H133" s="37"/>
      <c r="I133" s="37"/>
      <c r="J133" s="188">
        <f>BK133</f>
        <v>0</v>
      </c>
      <c r="K133" s="37"/>
      <c r="L133" s="41"/>
      <c r="M133" s="100"/>
      <c r="N133" s="189"/>
      <c r="O133" s="101"/>
      <c r="P133" s="190">
        <f>P134+P165+P238</f>
        <v>0</v>
      </c>
      <c r="Q133" s="101"/>
      <c r="R133" s="190">
        <f>R134+R165+R238</f>
        <v>8.6213390800000003</v>
      </c>
      <c r="S133" s="101"/>
      <c r="T133" s="191">
        <f>T134+T165+T238</f>
        <v>13.1587838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72</v>
      </c>
      <c r="AU133" s="14" t="s">
        <v>86</v>
      </c>
      <c r="BK133" s="192">
        <f>BK134+BK165+BK238</f>
        <v>0</v>
      </c>
    </row>
    <row r="134" s="12" customFormat="1" ht="25.92" customHeight="1">
      <c r="A134" s="12"/>
      <c r="B134" s="193"/>
      <c r="C134" s="194"/>
      <c r="D134" s="195" t="s">
        <v>72</v>
      </c>
      <c r="E134" s="196" t="s">
        <v>121</v>
      </c>
      <c r="F134" s="196" t="s">
        <v>122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P135+P137+P149+P157+P160</f>
        <v>0</v>
      </c>
      <c r="Q134" s="201"/>
      <c r="R134" s="202">
        <f>R135+R137+R149+R157+R160</f>
        <v>5.2664292000000001</v>
      </c>
      <c r="S134" s="201"/>
      <c r="T134" s="203">
        <f>T135+T137+T149+T157+T160</f>
        <v>12.753375999999999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4" t="s">
        <v>78</v>
      </c>
      <c r="AT134" s="205" t="s">
        <v>72</v>
      </c>
      <c r="AU134" s="205" t="s">
        <v>73</v>
      </c>
      <c r="AY134" s="204" t="s">
        <v>123</v>
      </c>
      <c r="BK134" s="206">
        <f>BK135+BK137+BK149+BK157+BK160</f>
        <v>0</v>
      </c>
    </row>
    <row r="135" s="12" customFormat="1" ht="22.8" customHeight="1">
      <c r="A135" s="12"/>
      <c r="B135" s="193"/>
      <c r="C135" s="194"/>
      <c r="D135" s="195" t="s">
        <v>72</v>
      </c>
      <c r="E135" s="207" t="s">
        <v>124</v>
      </c>
      <c r="F135" s="207" t="s">
        <v>125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P136</f>
        <v>0</v>
      </c>
      <c r="Q135" s="201"/>
      <c r="R135" s="202">
        <f>R136</f>
        <v>1.036896</v>
      </c>
      <c r="S135" s="201"/>
      <c r="T135" s="20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78</v>
      </c>
      <c r="AT135" s="205" t="s">
        <v>72</v>
      </c>
      <c r="AU135" s="205" t="s">
        <v>78</v>
      </c>
      <c r="AY135" s="204" t="s">
        <v>123</v>
      </c>
      <c r="BK135" s="206">
        <f>BK136</f>
        <v>0</v>
      </c>
    </row>
    <row r="136" s="2" customFormat="1" ht="24.15" customHeight="1">
      <c r="A136" s="35"/>
      <c r="B136" s="36"/>
      <c r="C136" s="209" t="s">
        <v>78</v>
      </c>
      <c r="D136" s="209" t="s">
        <v>126</v>
      </c>
      <c r="E136" s="210" t="s">
        <v>127</v>
      </c>
      <c r="F136" s="211" t="s">
        <v>128</v>
      </c>
      <c r="G136" s="212" t="s">
        <v>129</v>
      </c>
      <c r="H136" s="213">
        <v>16.800000000000001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0.061719999999999997</v>
      </c>
      <c r="R136" s="219">
        <f>Q136*H136</f>
        <v>1.036896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130</v>
      </c>
      <c r="AT136" s="221" t="s">
        <v>126</v>
      </c>
      <c r="AU136" s="221" t="s">
        <v>80</v>
      </c>
      <c r="AY136" s="14" t="s">
        <v>123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130</v>
      </c>
      <c r="BM136" s="221" t="s">
        <v>131</v>
      </c>
    </row>
    <row r="137" s="12" customFormat="1" ht="22.8" customHeight="1">
      <c r="A137" s="12"/>
      <c r="B137" s="193"/>
      <c r="C137" s="194"/>
      <c r="D137" s="195" t="s">
        <v>72</v>
      </c>
      <c r="E137" s="207" t="s">
        <v>132</v>
      </c>
      <c r="F137" s="207" t="s">
        <v>133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SUM(P138:P148)</f>
        <v>0</v>
      </c>
      <c r="Q137" s="201"/>
      <c r="R137" s="202">
        <f>SUM(R138:R148)</f>
        <v>0.93640800000000002</v>
      </c>
      <c r="S137" s="201"/>
      <c r="T137" s="203">
        <f>SUM(T138:T148)</f>
        <v>12.753375999999999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4" t="s">
        <v>78</v>
      </c>
      <c r="AT137" s="205" t="s">
        <v>72</v>
      </c>
      <c r="AU137" s="205" t="s">
        <v>78</v>
      </c>
      <c r="AY137" s="204" t="s">
        <v>123</v>
      </c>
      <c r="BK137" s="206">
        <f>SUM(BK138:BK148)</f>
        <v>0</v>
      </c>
    </row>
    <row r="138" s="2" customFormat="1" ht="24.15" customHeight="1">
      <c r="A138" s="35"/>
      <c r="B138" s="36"/>
      <c r="C138" s="209" t="s">
        <v>80</v>
      </c>
      <c r="D138" s="209" t="s">
        <v>126</v>
      </c>
      <c r="E138" s="210" t="s">
        <v>134</v>
      </c>
      <c r="F138" s="211" t="s">
        <v>135</v>
      </c>
      <c r="G138" s="212" t="s">
        <v>136</v>
      </c>
      <c r="H138" s="213">
        <v>1.8049999999999999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1.8</v>
      </c>
      <c r="T138" s="220">
        <f>S138*H138</f>
        <v>3.2490000000000001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130</v>
      </c>
      <c r="AT138" s="221" t="s">
        <v>126</v>
      </c>
      <c r="AU138" s="221" t="s">
        <v>80</v>
      </c>
      <c r="AY138" s="14" t="s">
        <v>123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130</v>
      </c>
      <c r="BM138" s="221" t="s">
        <v>137</v>
      </c>
    </row>
    <row r="139" s="2" customFormat="1" ht="37.8" customHeight="1">
      <c r="A139" s="35"/>
      <c r="B139" s="36"/>
      <c r="C139" s="209" t="s">
        <v>124</v>
      </c>
      <c r="D139" s="209" t="s">
        <v>126</v>
      </c>
      <c r="E139" s="210" t="s">
        <v>138</v>
      </c>
      <c r="F139" s="211" t="s">
        <v>139</v>
      </c>
      <c r="G139" s="212" t="s">
        <v>136</v>
      </c>
      <c r="H139" s="213">
        <v>0.90000000000000002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2.2000000000000002</v>
      </c>
      <c r="T139" s="220">
        <f>S139*H139</f>
        <v>1.9800000000000002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130</v>
      </c>
      <c r="AT139" s="221" t="s">
        <v>126</v>
      </c>
      <c r="AU139" s="221" t="s">
        <v>80</v>
      </c>
      <c r="AY139" s="14" t="s">
        <v>123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130</v>
      </c>
      <c r="BM139" s="221" t="s">
        <v>140</v>
      </c>
    </row>
    <row r="140" s="2" customFormat="1" ht="24.15" customHeight="1">
      <c r="A140" s="35"/>
      <c r="B140" s="36"/>
      <c r="C140" s="209" t="s">
        <v>141</v>
      </c>
      <c r="D140" s="209" t="s">
        <v>126</v>
      </c>
      <c r="E140" s="210" t="s">
        <v>142</v>
      </c>
      <c r="F140" s="211" t="s">
        <v>143</v>
      </c>
      <c r="G140" s="212" t="s">
        <v>129</v>
      </c>
      <c r="H140" s="213">
        <v>18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0.035000000000000003</v>
      </c>
      <c r="T140" s="220">
        <f>S140*H140</f>
        <v>0.63000000000000012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130</v>
      </c>
      <c r="AT140" s="221" t="s">
        <v>126</v>
      </c>
      <c r="AU140" s="221" t="s">
        <v>80</v>
      </c>
      <c r="AY140" s="14" t="s">
        <v>123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130</v>
      </c>
      <c r="BM140" s="221" t="s">
        <v>144</v>
      </c>
    </row>
    <row r="141" s="2" customFormat="1" ht="37.8" customHeight="1">
      <c r="A141" s="35"/>
      <c r="B141" s="36"/>
      <c r="C141" s="209" t="s">
        <v>145</v>
      </c>
      <c r="D141" s="209" t="s">
        <v>126</v>
      </c>
      <c r="E141" s="210" t="s">
        <v>146</v>
      </c>
      <c r="F141" s="211" t="s">
        <v>147</v>
      </c>
      <c r="G141" s="212" t="s">
        <v>148</v>
      </c>
      <c r="H141" s="213">
        <v>2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0.016</v>
      </c>
      <c r="T141" s="220">
        <f>S141*H141</f>
        <v>0.032000000000000001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130</v>
      </c>
      <c r="AT141" s="221" t="s">
        <v>126</v>
      </c>
      <c r="AU141" s="221" t="s">
        <v>80</v>
      </c>
      <c r="AY141" s="14" t="s">
        <v>123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130</v>
      </c>
      <c r="BM141" s="221" t="s">
        <v>149</v>
      </c>
    </row>
    <row r="142" s="2" customFormat="1" ht="24.15" customHeight="1">
      <c r="A142" s="35"/>
      <c r="B142" s="36"/>
      <c r="C142" s="209" t="s">
        <v>150</v>
      </c>
      <c r="D142" s="209" t="s">
        <v>126</v>
      </c>
      <c r="E142" s="210" t="s">
        <v>151</v>
      </c>
      <c r="F142" s="211" t="s">
        <v>152</v>
      </c>
      <c r="G142" s="212" t="s">
        <v>136</v>
      </c>
      <c r="H142" s="213">
        <v>0.40000000000000002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2.3010199999999998</v>
      </c>
      <c r="R142" s="219">
        <f>Q142*H142</f>
        <v>0.920408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130</v>
      </c>
      <c r="AT142" s="221" t="s">
        <v>126</v>
      </c>
      <c r="AU142" s="221" t="s">
        <v>80</v>
      </c>
      <c r="AY142" s="14" t="s">
        <v>123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130</v>
      </c>
      <c r="BM142" s="221" t="s">
        <v>153</v>
      </c>
    </row>
    <row r="143" s="2" customFormat="1" ht="21.75" customHeight="1">
      <c r="A143" s="35"/>
      <c r="B143" s="36"/>
      <c r="C143" s="209" t="s">
        <v>154</v>
      </c>
      <c r="D143" s="209" t="s">
        <v>126</v>
      </c>
      <c r="E143" s="210" t="s">
        <v>155</v>
      </c>
      <c r="F143" s="211" t="s">
        <v>156</v>
      </c>
      <c r="G143" s="212" t="s">
        <v>129</v>
      </c>
      <c r="H143" s="213">
        <v>9.4559999999999995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38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0.075999999999999998</v>
      </c>
      <c r="T143" s="220">
        <f>S143*H143</f>
        <v>0.71865599999999996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130</v>
      </c>
      <c r="AT143" s="221" t="s">
        <v>126</v>
      </c>
      <c r="AU143" s="221" t="s">
        <v>80</v>
      </c>
      <c r="AY143" s="14" t="s">
        <v>123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78</v>
      </c>
      <c r="BK143" s="222">
        <f>ROUND(I143*H143,2)</f>
        <v>0</v>
      </c>
      <c r="BL143" s="14" t="s">
        <v>130</v>
      </c>
      <c r="BM143" s="221" t="s">
        <v>157</v>
      </c>
    </row>
    <row r="144" s="2" customFormat="1" ht="24.15" customHeight="1">
      <c r="A144" s="35"/>
      <c r="B144" s="36"/>
      <c r="C144" s="209" t="s">
        <v>158</v>
      </c>
      <c r="D144" s="209" t="s">
        <v>126</v>
      </c>
      <c r="E144" s="210" t="s">
        <v>159</v>
      </c>
      <c r="F144" s="211" t="s">
        <v>160</v>
      </c>
      <c r="G144" s="212" t="s">
        <v>148</v>
      </c>
      <c r="H144" s="213">
        <v>20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0.012999999999999999</v>
      </c>
      <c r="T144" s="220">
        <f>S144*H144</f>
        <v>0.26000000000000001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130</v>
      </c>
      <c r="AT144" s="221" t="s">
        <v>126</v>
      </c>
      <c r="AU144" s="221" t="s">
        <v>80</v>
      </c>
      <c r="AY144" s="14" t="s">
        <v>123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130</v>
      </c>
      <c r="BM144" s="221" t="s">
        <v>161</v>
      </c>
    </row>
    <row r="145" s="2" customFormat="1" ht="16.5" customHeight="1">
      <c r="A145" s="35"/>
      <c r="B145" s="36"/>
      <c r="C145" s="209" t="s">
        <v>132</v>
      </c>
      <c r="D145" s="209" t="s">
        <v>126</v>
      </c>
      <c r="E145" s="210" t="s">
        <v>162</v>
      </c>
      <c r="F145" s="211" t="s">
        <v>163</v>
      </c>
      <c r="G145" s="212" t="s">
        <v>148</v>
      </c>
      <c r="H145" s="213">
        <v>10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0.063</v>
      </c>
      <c r="T145" s="220">
        <f>S145*H145</f>
        <v>0.63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130</v>
      </c>
      <c r="AT145" s="221" t="s">
        <v>126</v>
      </c>
      <c r="AU145" s="221" t="s">
        <v>80</v>
      </c>
      <c r="AY145" s="14" t="s">
        <v>123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130</v>
      </c>
      <c r="BM145" s="221" t="s">
        <v>164</v>
      </c>
    </row>
    <row r="146" s="2" customFormat="1" ht="24.15" customHeight="1">
      <c r="A146" s="35"/>
      <c r="B146" s="36"/>
      <c r="C146" s="209" t="s">
        <v>165</v>
      </c>
      <c r="D146" s="209" t="s">
        <v>126</v>
      </c>
      <c r="E146" s="210" t="s">
        <v>166</v>
      </c>
      <c r="F146" s="211" t="s">
        <v>167</v>
      </c>
      <c r="G146" s="212" t="s">
        <v>148</v>
      </c>
      <c r="H146" s="213">
        <v>15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0.001</v>
      </c>
      <c r="T146" s="220">
        <f>S146*H146</f>
        <v>0.014999999999999999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130</v>
      </c>
      <c r="AT146" s="221" t="s">
        <v>126</v>
      </c>
      <c r="AU146" s="221" t="s">
        <v>80</v>
      </c>
      <c r="AY146" s="14" t="s">
        <v>123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130</v>
      </c>
      <c r="BM146" s="221" t="s">
        <v>168</v>
      </c>
    </row>
    <row r="147" s="2" customFormat="1" ht="24.15" customHeight="1">
      <c r="A147" s="35"/>
      <c r="B147" s="36"/>
      <c r="C147" s="209" t="s">
        <v>169</v>
      </c>
      <c r="D147" s="209" t="s">
        <v>126</v>
      </c>
      <c r="E147" s="210" t="s">
        <v>170</v>
      </c>
      <c r="F147" s="211" t="s">
        <v>171</v>
      </c>
      <c r="G147" s="212" t="s">
        <v>129</v>
      </c>
      <c r="H147" s="213">
        <v>77.040000000000006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0.068000000000000005</v>
      </c>
      <c r="T147" s="220">
        <f>S147*H147</f>
        <v>5.2387200000000007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130</v>
      </c>
      <c r="AT147" s="221" t="s">
        <v>126</v>
      </c>
      <c r="AU147" s="221" t="s">
        <v>80</v>
      </c>
      <c r="AY147" s="14" t="s">
        <v>123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130</v>
      </c>
      <c r="BM147" s="221" t="s">
        <v>172</v>
      </c>
    </row>
    <row r="148" s="2" customFormat="1" ht="24.15" customHeight="1">
      <c r="A148" s="35"/>
      <c r="B148" s="36"/>
      <c r="C148" s="209" t="s">
        <v>173</v>
      </c>
      <c r="D148" s="209" t="s">
        <v>126</v>
      </c>
      <c r="E148" s="210" t="s">
        <v>174</v>
      </c>
      <c r="F148" s="211" t="s">
        <v>175</v>
      </c>
      <c r="G148" s="212" t="s">
        <v>129</v>
      </c>
      <c r="H148" s="213">
        <v>400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38</v>
      </c>
      <c r="O148" s="88"/>
      <c r="P148" s="219">
        <f>O148*H148</f>
        <v>0</v>
      </c>
      <c r="Q148" s="219">
        <v>4.0000000000000003E-05</v>
      </c>
      <c r="R148" s="219">
        <f>Q148*H148</f>
        <v>0.016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130</v>
      </c>
      <c r="AT148" s="221" t="s">
        <v>126</v>
      </c>
      <c r="AU148" s="221" t="s">
        <v>80</v>
      </c>
      <c r="AY148" s="14" t="s">
        <v>123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78</v>
      </c>
      <c r="BK148" s="222">
        <f>ROUND(I148*H148,2)</f>
        <v>0</v>
      </c>
      <c r="BL148" s="14" t="s">
        <v>130</v>
      </c>
      <c r="BM148" s="221" t="s">
        <v>176</v>
      </c>
    </row>
    <row r="149" s="12" customFormat="1" ht="22.8" customHeight="1">
      <c r="A149" s="12"/>
      <c r="B149" s="193"/>
      <c r="C149" s="194"/>
      <c r="D149" s="195" t="s">
        <v>72</v>
      </c>
      <c r="E149" s="207" t="s">
        <v>150</v>
      </c>
      <c r="F149" s="207" t="s">
        <v>177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SUM(P150:P156)</f>
        <v>0</v>
      </c>
      <c r="Q149" s="201"/>
      <c r="R149" s="202">
        <f>SUM(R150:R156)</f>
        <v>3.2931252</v>
      </c>
      <c r="S149" s="201"/>
      <c r="T149" s="203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78</v>
      </c>
      <c r="AT149" s="205" t="s">
        <v>72</v>
      </c>
      <c r="AU149" s="205" t="s">
        <v>78</v>
      </c>
      <c r="AY149" s="204" t="s">
        <v>123</v>
      </c>
      <c r="BK149" s="206">
        <f>SUM(BK150:BK156)</f>
        <v>0</v>
      </c>
    </row>
    <row r="150" s="2" customFormat="1" ht="21.75" customHeight="1">
      <c r="A150" s="35"/>
      <c r="B150" s="36"/>
      <c r="C150" s="209" t="s">
        <v>178</v>
      </c>
      <c r="D150" s="209" t="s">
        <v>126</v>
      </c>
      <c r="E150" s="210" t="s">
        <v>179</v>
      </c>
      <c r="F150" s="211" t="s">
        <v>180</v>
      </c>
      <c r="G150" s="212" t="s">
        <v>129</v>
      </c>
      <c r="H150" s="213">
        <v>1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0.056000000000000001</v>
      </c>
      <c r="R150" s="219">
        <f>Q150*H150</f>
        <v>0.056000000000000001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130</v>
      </c>
      <c r="AT150" s="221" t="s">
        <v>126</v>
      </c>
      <c r="AU150" s="221" t="s">
        <v>80</v>
      </c>
      <c r="AY150" s="14" t="s">
        <v>123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130</v>
      </c>
      <c r="BM150" s="221" t="s">
        <v>181</v>
      </c>
    </row>
    <row r="151" s="2" customFormat="1" ht="24.15" customHeight="1">
      <c r="A151" s="35"/>
      <c r="B151" s="36"/>
      <c r="C151" s="209" t="s">
        <v>182</v>
      </c>
      <c r="D151" s="209" t="s">
        <v>126</v>
      </c>
      <c r="E151" s="210" t="s">
        <v>183</v>
      </c>
      <c r="F151" s="211" t="s">
        <v>184</v>
      </c>
      <c r="G151" s="212" t="s">
        <v>129</v>
      </c>
      <c r="H151" s="213">
        <v>63.359999999999999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0.020480000000000002</v>
      </c>
      <c r="R151" s="219">
        <f>Q151*H151</f>
        <v>1.2976128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130</v>
      </c>
      <c r="AT151" s="221" t="s">
        <v>126</v>
      </c>
      <c r="AU151" s="221" t="s">
        <v>80</v>
      </c>
      <c r="AY151" s="14" t="s">
        <v>123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130</v>
      </c>
      <c r="BM151" s="221" t="s">
        <v>185</v>
      </c>
    </row>
    <row r="152" s="2" customFormat="1" ht="24.15" customHeight="1">
      <c r="A152" s="35"/>
      <c r="B152" s="36"/>
      <c r="C152" s="209" t="s">
        <v>8</v>
      </c>
      <c r="D152" s="209" t="s">
        <v>126</v>
      </c>
      <c r="E152" s="210" t="s">
        <v>186</v>
      </c>
      <c r="F152" s="211" t="s">
        <v>187</v>
      </c>
      <c r="G152" s="212" t="s">
        <v>129</v>
      </c>
      <c r="H152" s="213">
        <v>21.16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0.0048900000000000002</v>
      </c>
      <c r="R152" s="219">
        <f>Q152*H152</f>
        <v>0.10347240000000001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130</v>
      </c>
      <c r="AT152" s="221" t="s">
        <v>126</v>
      </c>
      <c r="AU152" s="221" t="s">
        <v>80</v>
      </c>
      <c r="AY152" s="14" t="s">
        <v>123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130</v>
      </c>
      <c r="BM152" s="221" t="s">
        <v>188</v>
      </c>
    </row>
    <row r="153" s="2" customFormat="1" ht="24.15" customHeight="1">
      <c r="A153" s="35"/>
      <c r="B153" s="36"/>
      <c r="C153" s="209" t="s">
        <v>130</v>
      </c>
      <c r="D153" s="209" t="s">
        <v>126</v>
      </c>
      <c r="E153" s="210" t="s">
        <v>189</v>
      </c>
      <c r="F153" s="211" t="s">
        <v>190</v>
      </c>
      <c r="G153" s="212" t="s">
        <v>129</v>
      </c>
      <c r="H153" s="213">
        <v>30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0.0147</v>
      </c>
      <c r="R153" s="219">
        <f>Q153*H153</f>
        <v>0.441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130</v>
      </c>
      <c r="AT153" s="221" t="s">
        <v>126</v>
      </c>
      <c r="AU153" s="221" t="s">
        <v>80</v>
      </c>
      <c r="AY153" s="14" t="s">
        <v>123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78</v>
      </c>
      <c r="BK153" s="222">
        <f>ROUND(I153*H153,2)</f>
        <v>0</v>
      </c>
      <c r="BL153" s="14" t="s">
        <v>130</v>
      </c>
      <c r="BM153" s="221" t="s">
        <v>191</v>
      </c>
    </row>
    <row r="154" s="2" customFormat="1" ht="16.5" customHeight="1">
      <c r="A154" s="35"/>
      <c r="B154" s="36"/>
      <c r="C154" s="209" t="s">
        <v>192</v>
      </c>
      <c r="D154" s="209" t="s">
        <v>126</v>
      </c>
      <c r="E154" s="210" t="s">
        <v>193</v>
      </c>
      <c r="F154" s="211" t="s">
        <v>194</v>
      </c>
      <c r="G154" s="212" t="s">
        <v>129</v>
      </c>
      <c r="H154" s="213">
        <v>4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38</v>
      </c>
      <c r="O154" s="88"/>
      <c r="P154" s="219">
        <f>O154*H154</f>
        <v>0</v>
      </c>
      <c r="Q154" s="219">
        <v>0.0037000000000000002</v>
      </c>
      <c r="R154" s="219">
        <f>Q154*H154</f>
        <v>0.014800000000000001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130</v>
      </c>
      <c r="AT154" s="221" t="s">
        <v>126</v>
      </c>
      <c r="AU154" s="221" t="s">
        <v>80</v>
      </c>
      <c r="AY154" s="14" t="s">
        <v>123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130</v>
      </c>
      <c r="BM154" s="221" t="s">
        <v>195</v>
      </c>
    </row>
    <row r="155" s="2" customFormat="1" ht="24.15" customHeight="1">
      <c r="A155" s="35"/>
      <c r="B155" s="36"/>
      <c r="C155" s="209" t="s">
        <v>196</v>
      </c>
      <c r="D155" s="209" t="s">
        <v>126</v>
      </c>
      <c r="E155" s="210" t="s">
        <v>197</v>
      </c>
      <c r="F155" s="211" t="s">
        <v>198</v>
      </c>
      <c r="G155" s="212" t="s">
        <v>129</v>
      </c>
      <c r="H155" s="213">
        <v>18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38</v>
      </c>
      <c r="O155" s="88"/>
      <c r="P155" s="219">
        <f>O155*H155</f>
        <v>0</v>
      </c>
      <c r="Q155" s="219">
        <v>0.07102</v>
      </c>
      <c r="R155" s="219">
        <f>Q155*H155</f>
        <v>1.2783599999999999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130</v>
      </c>
      <c r="AT155" s="221" t="s">
        <v>126</v>
      </c>
      <c r="AU155" s="221" t="s">
        <v>80</v>
      </c>
      <c r="AY155" s="14" t="s">
        <v>123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130</v>
      </c>
      <c r="BM155" s="221" t="s">
        <v>199</v>
      </c>
    </row>
    <row r="156" s="2" customFormat="1" ht="24.15" customHeight="1">
      <c r="A156" s="35"/>
      <c r="B156" s="36"/>
      <c r="C156" s="209" t="s">
        <v>200</v>
      </c>
      <c r="D156" s="209" t="s">
        <v>126</v>
      </c>
      <c r="E156" s="210" t="s">
        <v>201</v>
      </c>
      <c r="F156" s="211" t="s">
        <v>202</v>
      </c>
      <c r="G156" s="212" t="s">
        <v>203</v>
      </c>
      <c r="H156" s="213">
        <v>6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38</v>
      </c>
      <c r="O156" s="88"/>
      <c r="P156" s="219">
        <f>O156*H156</f>
        <v>0</v>
      </c>
      <c r="Q156" s="219">
        <v>0.016979999999999999</v>
      </c>
      <c r="R156" s="219">
        <f>Q156*H156</f>
        <v>0.10188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130</v>
      </c>
      <c r="AT156" s="221" t="s">
        <v>126</v>
      </c>
      <c r="AU156" s="221" t="s">
        <v>80</v>
      </c>
      <c r="AY156" s="14" t="s">
        <v>123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78</v>
      </c>
      <c r="BK156" s="222">
        <f>ROUND(I156*H156,2)</f>
        <v>0</v>
      </c>
      <c r="BL156" s="14" t="s">
        <v>130</v>
      </c>
      <c r="BM156" s="221" t="s">
        <v>204</v>
      </c>
    </row>
    <row r="157" s="12" customFormat="1" ht="22.8" customHeight="1">
      <c r="A157" s="12"/>
      <c r="B157" s="193"/>
      <c r="C157" s="194"/>
      <c r="D157" s="195" t="s">
        <v>72</v>
      </c>
      <c r="E157" s="207" t="s">
        <v>205</v>
      </c>
      <c r="F157" s="207" t="s">
        <v>206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SUM(P158:P159)</f>
        <v>0</v>
      </c>
      <c r="Q157" s="201"/>
      <c r="R157" s="202">
        <f>SUM(R158:R159)</f>
        <v>0</v>
      </c>
      <c r="S157" s="201"/>
      <c r="T157" s="20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4" t="s">
        <v>78</v>
      </c>
      <c r="AT157" s="205" t="s">
        <v>72</v>
      </c>
      <c r="AU157" s="205" t="s">
        <v>78</v>
      </c>
      <c r="AY157" s="204" t="s">
        <v>123</v>
      </c>
      <c r="BK157" s="206">
        <f>SUM(BK158:BK159)</f>
        <v>0</v>
      </c>
    </row>
    <row r="158" s="2" customFormat="1" ht="24.15" customHeight="1">
      <c r="A158" s="35"/>
      <c r="B158" s="36"/>
      <c r="C158" s="209" t="s">
        <v>207</v>
      </c>
      <c r="D158" s="209" t="s">
        <v>126</v>
      </c>
      <c r="E158" s="210" t="s">
        <v>208</v>
      </c>
      <c r="F158" s="211" t="s">
        <v>209</v>
      </c>
      <c r="G158" s="212" t="s">
        <v>203</v>
      </c>
      <c r="H158" s="213">
        <v>1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38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130</v>
      </c>
      <c r="AT158" s="221" t="s">
        <v>126</v>
      </c>
      <c r="AU158" s="221" t="s">
        <v>80</v>
      </c>
      <c r="AY158" s="14" t="s">
        <v>123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78</v>
      </c>
      <c r="BK158" s="222">
        <f>ROUND(I158*H158,2)</f>
        <v>0</v>
      </c>
      <c r="BL158" s="14" t="s">
        <v>130</v>
      </c>
      <c r="BM158" s="221" t="s">
        <v>210</v>
      </c>
    </row>
    <row r="159" s="2" customFormat="1" ht="33" customHeight="1">
      <c r="A159" s="35"/>
      <c r="B159" s="36"/>
      <c r="C159" s="209" t="s">
        <v>211</v>
      </c>
      <c r="D159" s="209" t="s">
        <v>126</v>
      </c>
      <c r="E159" s="210" t="s">
        <v>212</v>
      </c>
      <c r="F159" s="211" t="s">
        <v>213</v>
      </c>
      <c r="G159" s="212" t="s">
        <v>203</v>
      </c>
      <c r="H159" s="213">
        <v>10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38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130</v>
      </c>
      <c r="AT159" s="221" t="s">
        <v>126</v>
      </c>
      <c r="AU159" s="221" t="s">
        <v>80</v>
      </c>
      <c r="AY159" s="14" t="s">
        <v>123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78</v>
      </c>
      <c r="BK159" s="222">
        <f>ROUND(I159*H159,2)</f>
        <v>0</v>
      </c>
      <c r="BL159" s="14" t="s">
        <v>130</v>
      </c>
      <c r="BM159" s="221" t="s">
        <v>214</v>
      </c>
    </row>
    <row r="160" s="12" customFormat="1" ht="22.8" customHeight="1">
      <c r="A160" s="12"/>
      <c r="B160" s="193"/>
      <c r="C160" s="194"/>
      <c r="D160" s="195" t="s">
        <v>72</v>
      </c>
      <c r="E160" s="207" t="s">
        <v>215</v>
      </c>
      <c r="F160" s="207" t="s">
        <v>216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SUM(P161:P164)</f>
        <v>0</v>
      </c>
      <c r="Q160" s="201"/>
      <c r="R160" s="202">
        <f>SUM(R161:R164)</f>
        <v>0</v>
      </c>
      <c r="S160" s="201"/>
      <c r="T160" s="20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4" t="s">
        <v>78</v>
      </c>
      <c r="AT160" s="205" t="s">
        <v>72</v>
      </c>
      <c r="AU160" s="205" t="s">
        <v>78</v>
      </c>
      <c r="AY160" s="204" t="s">
        <v>123</v>
      </c>
      <c r="BK160" s="206">
        <f>SUM(BK161:BK164)</f>
        <v>0</v>
      </c>
    </row>
    <row r="161" s="2" customFormat="1" ht="24.15" customHeight="1">
      <c r="A161" s="35"/>
      <c r="B161" s="36"/>
      <c r="C161" s="209" t="s">
        <v>217</v>
      </c>
      <c r="D161" s="209" t="s">
        <v>126</v>
      </c>
      <c r="E161" s="210" t="s">
        <v>218</v>
      </c>
      <c r="F161" s="211" t="s">
        <v>219</v>
      </c>
      <c r="G161" s="212" t="s">
        <v>220</v>
      </c>
      <c r="H161" s="213">
        <v>13.159000000000001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38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130</v>
      </c>
      <c r="AT161" s="221" t="s">
        <v>126</v>
      </c>
      <c r="AU161" s="221" t="s">
        <v>80</v>
      </c>
      <c r="AY161" s="14" t="s">
        <v>123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78</v>
      </c>
      <c r="BK161" s="222">
        <f>ROUND(I161*H161,2)</f>
        <v>0</v>
      </c>
      <c r="BL161" s="14" t="s">
        <v>130</v>
      </c>
      <c r="BM161" s="221" t="s">
        <v>221</v>
      </c>
    </row>
    <row r="162" s="2" customFormat="1" ht="24.15" customHeight="1">
      <c r="A162" s="35"/>
      <c r="B162" s="36"/>
      <c r="C162" s="209" t="s">
        <v>7</v>
      </c>
      <c r="D162" s="209" t="s">
        <v>126</v>
      </c>
      <c r="E162" s="210" t="s">
        <v>222</v>
      </c>
      <c r="F162" s="211" t="s">
        <v>223</v>
      </c>
      <c r="G162" s="212" t="s">
        <v>220</v>
      </c>
      <c r="H162" s="213">
        <v>210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38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130</v>
      </c>
      <c r="AT162" s="221" t="s">
        <v>126</v>
      </c>
      <c r="AU162" s="221" t="s">
        <v>80</v>
      </c>
      <c r="AY162" s="14" t="s">
        <v>123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78</v>
      </c>
      <c r="BK162" s="222">
        <f>ROUND(I162*H162,2)</f>
        <v>0</v>
      </c>
      <c r="BL162" s="14" t="s">
        <v>130</v>
      </c>
      <c r="BM162" s="221" t="s">
        <v>224</v>
      </c>
    </row>
    <row r="163" s="2" customFormat="1" ht="24.15" customHeight="1">
      <c r="A163" s="35"/>
      <c r="B163" s="36"/>
      <c r="C163" s="209" t="s">
        <v>225</v>
      </c>
      <c r="D163" s="209" t="s">
        <v>126</v>
      </c>
      <c r="E163" s="210" t="s">
        <v>226</v>
      </c>
      <c r="F163" s="211" t="s">
        <v>227</v>
      </c>
      <c r="G163" s="212" t="s">
        <v>220</v>
      </c>
      <c r="H163" s="213">
        <v>13.159000000000001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38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130</v>
      </c>
      <c r="AT163" s="221" t="s">
        <v>126</v>
      </c>
      <c r="AU163" s="221" t="s">
        <v>80</v>
      </c>
      <c r="AY163" s="14" t="s">
        <v>123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78</v>
      </c>
      <c r="BK163" s="222">
        <f>ROUND(I163*H163,2)</f>
        <v>0</v>
      </c>
      <c r="BL163" s="14" t="s">
        <v>130</v>
      </c>
      <c r="BM163" s="221" t="s">
        <v>228</v>
      </c>
    </row>
    <row r="164" s="2" customFormat="1" ht="16.5" customHeight="1">
      <c r="A164" s="35"/>
      <c r="B164" s="36"/>
      <c r="C164" s="209" t="s">
        <v>229</v>
      </c>
      <c r="D164" s="209" t="s">
        <v>126</v>
      </c>
      <c r="E164" s="210" t="s">
        <v>230</v>
      </c>
      <c r="F164" s="211" t="s">
        <v>231</v>
      </c>
      <c r="G164" s="212" t="s">
        <v>220</v>
      </c>
      <c r="H164" s="213">
        <v>0.90000000000000002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38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130</v>
      </c>
      <c r="AT164" s="221" t="s">
        <v>126</v>
      </c>
      <c r="AU164" s="221" t="s">
        <v>80</v>
      </c>
      <c r="AY164" s="14" t="s">
        <v>123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78</v>
      </c>
      <c r="BK164" s="222">
        <f>ROUND(I164*H164,2)</f>
        <v>0</v>
      </c>
      <c r="BL164" s="14" t="s">
        <v>130</v>
      </c>
      <c r="BM164" s="221" t="s">
        <v>232</v>
      </c>
    </row>
    <row r="165" s="12" customFormat="1" ht="25.92" customHeight="1">
      <c r="A165" s="12"/>
      <c r="B165" s="193"/>
      <c r="C165" s="194"/>
      <c r="D165" s="195" t="s">
        <v>72</v>
      </c>
      <c r="E165" s="196" t="s">
        <v>233</v>
      </c>
      <c r="F165" s="196" t="s">
        <v>234</v>
      </c>
      <c r="G165" s="194"/>
      <c r="H165" s="194"/>
      <c r="I165" s="197"/>
      <c r="J165" s="198">
        <f>BK165</f>
        <v>0</v>
      </c>
      <c r="K165" s="194"/>
      <c r="L165" s="199"/>
      <c r="M165" s="200"/>
      <c r="N165" s="201"/>
      <c r="O165" s="201"/>
      <c r="P165" s="202">
        <f>P166+P168+P172+P179+P195+P198+P201+P211+P219+P222+P226+P228+P236</f>
        <v>0</v>
      </c>
      <c r="Q165" s="201"/>
      <c r="R165" s="202">
        <f>R166+R168+R172+R179+R195+R198+R201+R211+R219+R222+R226+R228+R236</f>
        <v>3.3549098799999997</v>
      </c>
      <c r="S165" s="201"/>
      <c r="T165" s="203">
        <f>T166+T168+T172+T179+T195+T198+T201+T211+T219+T222+T226+T228+T236</f>
        <v>0.40540779999999998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80</v>
      </c>
      <c r="AT165" s="205" t="s">
        <v>72</v>
      </c>
      <c r="AU165" s="205" t="s">
        <v>73</v>
      </c>
      <c r="AY165" s="204" t="s">
        <v>123</v>
      </c>
      <c r="BK165" s="206">
        <f>BK166+BK168+BK172+BK179+BK195+BK198+BK201+BK211+BK219+BK222+BK226+BK228+BK236</f>
        <v>0</v>
      </c>
    </row>
    <row r="166" s="12" customFormat="1" ht="22.8" customHeight="1">
      <c r="A166" s="12"/>
      <c r="B166" s="193"/>
      <c r="C166" s="194"/>
      <c r="D166" s="195" t="s">
        <v>72</v>
      </c>
      <c r="E166" s="207" t="s">
        <v>235</v>
      </c>
      <c r="F166" s="207" t="s">
        <v>236</v>
      </c>
      <c r="G166" s="194"/>
      <c r="H166" s="194"/>
      <c r="I166" s="197"/>
      <c r="J166" s="208">
        <f>BK166</f>
        <v>0</v>
      </c>
      <c r="K166" s="194"/>
      <c r="L166" s="199"/>
      <c r="M166" s="200"/>
      <c r="N166" s="201"/>
      <c r="O166" s="201"/>
      <c r="P166" s="202">
        <f>P167</f>
        <v>0</v>
      </c>
      <c r="Q166" s="201"/>
      <c r="R166" s="202">
        <f>R167</f>
        <v>0.061380000000000004</v>
      </c>
      <c r="S166" s="201"/>
      <c r="T166" s="20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4" t="s">
        <v>80</v>
      </c>
      <c r="AT166" s="205" t="s">
        <v>72</v>
      </c>
      <c r="AU166" s="205" t="s">
        <v>78</v>
      </c>
      <c r="AY166" s="204" t="s">
        <v>123</v>
      </c>
      <c r="BK166" s="206">
        <f>BK167</f>
        <v>0</v>
      </c>
    </row>
    <row r="167" s="2" customFormat="1" ht="24.15" customHeight="1">
      <c r="A167" s="35"/>
      <c r="B167" s="36"/>
      <c r="C167" s="209" t="s">
        <v>237</v>
      </c>
      <c r="D167" s="209" t="s">
        <v>126</v>
      </c>
      <c r="E167" s="210" t="s">
        <v>238</v>
      </c>
      <c r="F167" s="211" t="s">
        <v>239</v>
      </c>
      <c r="G167" s="212" t="s">
        <v>129</v>
      </c>
      <c r="H167" s="213">
        <v>20.460000000000001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38</v>
      </c>
      <c r="O167" s="88"/>
      <c r="P167" s="219">
        <f>O167*H167</f>
        <v>0</v>
      </c>
      <c r="Q167" s="219">
        <v>0.0030000000000000001</v>
      </c>
      <c r="R167" s="219">
        <f>Q167*H167</f>
        <v>0.061380000000000004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130</v>
      </c>
      <c r="AT167" s="221" t="s">
        <v>126</v>
      </c>
      <c r="AU167" s="221" t="s">
        <v>80</v>
      </c>
      <c r="AY167" s="14" t="s">
        <v>123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78</v>
      </c>
      <c r="BK167" s="222">
        <f>ROUND(I167*H167,2)</f>
        <v>0</v>
      </c>
      <c r="BL167" s="14" t="s">
        <v>130</v>
      </c>
      <c r="BM167" s="221" t="s">
        <v>240</v>
      </c>
    </row>
    <row r="168" s="12" customFormat="1" ht="22.8" customHeight="1">
      <c r="A168" s="12"/>
      <c r="B168" s="193"/>
      <c r="C168" s="194"/>
      <c r="D168" s="195" t="s">
        <v>72</v>
      </c>
      <c r="E168" s="207" t="s">
        <v>241</v>
      </c>
      <c r="F168" s="207" t="s">
        <v>242</v>
      </c>
      <c r="G168" s="194"/>
      <c r="H168" s="194"/>
      <c r="I168" s="197"/>
      <c r="J168" s="208">
        <f>BK168</f>
        <v>0</v>
      </c>
      <c r="K168" s="194"/>
      <c r="L168" s="199"/>
      <c r="M168" s="200"/>
      <c r="N168" s="201"/>
      <c r="O168" s="201"/>
      <c r="P168" s="202">
        <f>SUM(P169:P171)</f>
        <v>0</v>
      </c>
      <c r="Q168" s="201"/>
      <c r="R168" s="202">
        <f>SUM(R169:R171)</f>
        <v>0.0080700000000000008</v>
      </c>
      <c r="S168" s="201"/>
      <c r="T168" s="20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4" t="s">
        <v>80</v>
      </c>
      <c r="AT168" s="205" t="s">
        <v>72</v>
      </c>
      <c r="AU168" s="205" t="s">
        <v>78</v>
      </c>
      <c r="AY168" s="204" t="s">
        <v>123</v>
      </c>
      <c r="BK168" s="206">
        <f>SUM(BK169:BK171)</f>
        <v>0</v>
      </c>
    </row>
    <row r="169" s="2" customFormat="1" ht="21.75" customHeight="1">
      <c r="A169" s="35"/>
      <c r="B169" s="36"/>
      <c r="C169" s="209" t="s">
        <v>243</v>
      </c>
      <c r="D169" s="209" t="s">
        <v>126</v>
      </c>
      <c r="E169" s="210" t="s">
        <v>244</v>
      </c>
      <c r="F169" s="211" t="s">
        <v>245</v>
      </c>
      <c r="G169" s="212" t="s">
        <v>148</v>
      </c>
      <c r="H169" s="213">
        <v>7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38</v>
      </c>
      <c r="O169" s="88"/>
      <c r="P169" s="219">
        <f>O169*H169</f>
        <v>0</v>
      </c>
      <c r="Q169" s="219">
        <v>0.00055999999999999995</v>
      </c>
      <c r="R169" s="219">
        <f>Q169*H169</f>
        <v>0.0039199999999999999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130</v>
      </c>
      <c r="AT169" s="221" t="s">
        <v>126</v>
      </c>
      <c r="AU169" s="221" t="s">
        <v>80</v>
      </c>
      <c r="AY169" s="14" t="s">
        <v>123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78</v>
      </c>
      <c r="BK169" s="222">
        <f>ROUND(I169*H169,2)</f>
        <v>0</v>
      </c>
      <c r="BL169" s="14" t="s">
        <v>130</v>
      </c>
      <c r="BM169" s="221" t="s">
        <v>246</v>
      </c>
    </row>
    <row r="170" s="2" customFormat="1" ht="21.75" customHeight="1">
      <c r="A170" s="35"/>
      <c r="B170" s="36"/>
      <c r="C170" s="209" t="s">
        <v>247</v>
      </c>
      <c r="D170" s="209" t="s">
        <v>126</v>
      </c>
      <c r="E170" s="210" t="s">
        <v>248</v>
      </c>
      <c r="F170" s="211" t="s">
        <v>249</v>
      </c>
      <c r="G170" s="212" t="s">
        <v>148</v>
      </c>
      <c r="H170" s="213">
        <v>5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0.00083000000000000001</v>
      </c>
      <c r="R170" s="219">
        <f>Q170*H170</f>
        <v>0.00415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130</v>
      </c>
      <c r="AT170" s="221" t="s">
        <v>126</v>
      </c>
      <c r="AU170" s="221" t="s">
        <v>80</v>
      </c>
      <c r="AY170" s="14" t="s">
        <v>123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130</v>
      </c>
      <c r="BM170" s="221" t="s">
        <v>250</v>
      </c>
    </row>
    <row r="171" s="2" customFormat="1" ht="21.75" customHeight="1">
      <c r="A171" s="35"/>
      <c r="B171" s="36"/>
      <c r="C171" s="209" t="s">
        <v>251</v>
      </c>
      <c r="D171" s="209" t="s">
        <v>126</v>
      </c>
      <c r="E171" s="210" t="s">
        <v>252</v>
      </c>
      <c r="F171" s="211" t="s">
        <v>253</v>
      </c>
      <c r="G171" s="212" t="s">
        <v>148</v>
      </c>
      <c r="H171" s="213">
        <v>12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38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130</v>
      </c>
      <c r="AT171" s="221" t="s">
        <v>126</v>
      </c>
      <c r="AU171" s="221" t="s">
        <v>80</v>
      </c>
      <c r="AY171" s="14" t="s">
        <v>123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78</v>
      </c>
      <c r="BK171" s="222">
        <f>ROUND(I171*H171,2)</f>
        <v>0</v>
      </c>
      <c r="BL171" s="14" t="s">
        <v>130</v>
      </c>
      <c r="BM171" s="221" t="s">
        <v>254</v>
      </c>
    </row>
    <row r="172" s="12" customFormat="1" ht="22.8" customHeight="1">
      <c r="A172" s="12"/>
      <c r="B172" s="193"/>
      <c r="C172" s="194"/>
      <c r="D172" s="195" t="s">
        <v>72</v>
      </c>
      <c r="E172" s="207" t="s">
        <v>255</v>
      </c>
      <c r="F172" s="207" t="s">
        <v>256</v>
      </c>
      <c r="G172" s="194"/>
      <c r="H172" s="194"/>
      <c r="I172" s="197"/>
      <c r="J172" s="208">
        <f>BK172</f>
        <v>0</v>
      </c>
      <c r="K172" s="194"/>
      <c r="L172" s="199"/>
      <c r="M172" s="200"/>
      <c r="N172" s="201"/>
      <c r="O172" s="201"/>
      <c r="P172" s="202">
        <f>SUM(P173:P178)</f>
        <v>0</v>
      </c>
      <c r="Q172" s="201"/>
      <c r="R172" s="202">
        <f>SUM(R173:R178)</f>
        <v>0.029160000000000002</v>
      </c>
      <c r="S172" s="201"/>
      <c r="T172" s="203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4" t="s">
        <v>80</v>
      </c>
      <c r="AT172" s="205" t="s">
        <v>72</v>
      </c>
      <c r="AU172" s="205" t="s">
        <v>78</v>
      </c>
      <c r="AY172" s="204" t="s">
        <v>123</v>
      </c>
      <c r="BK172" s="206">
        <f>SUM(BK173:BK178)</f>
        <v>0</v>
      </c>
    </row>
    <row r="173" s="2" customFormat="1" ht="24.15" customHeight="1">
      <c r="A173" s="35"/>
      <c r="B173" s="36"/>
      <c r="C173" s="209" t="s">
        <v>257</v>
      </c>
      <c r="D173" s="209" t="s">
        <v>126</v>
      </c>
      <c r="E173" s="210" t="s">
        <v>258</v>
      </c>
      <c r="F173" s="211" t="s">
        <v>259</v>
      </c>
      <c r="G173" s="212" t="s">
        <v>148</v>
      </c>
      <c r="H173" s="213">
        <v>24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38</v>
      </c>
      <c r="O173" s="88"/>
      <c r="P173" s="219">
        <f>O173*H173</f>
        <v>0</v>
      </c>
      <c r="Q173" s="219">
        <v>0.00066</v>
      </c>
      <c r="R173" s="219">
        <f>Q173*H173</f>
        <v>0.01584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130</v>
      </c>
      <c r="AT173" s="221" t="s">
        <v>126</v>
      </c>
      <c r="AU173" s="221" t="s">
        <v>80</v>
      </c>
      <c r="AY173" s="14" t="s">
        <v>123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78</v>
      </c>
      <c r="BK173" s="222">
        <f>ROUND(I173*H173,2)</f>
        <v>0</v>
      </c>
      <c r="BL173" s="14" t="s">
        <v>130</v>
      </c>
      <c r="BM173" s="221" t="s">
        <v>260</v>
      </c>
    </row>
    <row r="174" s="2" customFormat="1" ht="33" customHeight="1">
      <c r="A174" s="35"/>
      <c r="B174" s="36"/>
      <c r="C174" s="209" t="s">
        <v>261</v>
      </c>
      <c r="D174" s="209" t="s">
        <v>126</v>
      </c>
      <c r="E174" s="210" t="s">
        <v>262</v>
      </c>
      <c r="F174" s="211" t="s">
        <v>263</v>
      </c>
      <c r="G174" s="212" t="s">
        <v>148</v>
      </c>
      <c r="H174" s="213">
        <v>24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38</v>
      </c>
      <c r="O174" s="88"/>
      <c r="P174" s="219">
        <f>O174*H174</f>
        <v>0</v>
      </c>
      <c r="Q174" s="219">
        <v>5.0000000000000002E-05</v>
      </c>
      <c r="R174" s="219">
        <f>Q174*H174</f>
        <v>0.0012000000000000001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130</v>
      </c>
      <c r="AT174" s="221" t="s">
        <v>126</v>
      </c>
      <c r="AU174" s="221" t="s">
        <v>80</v>
      </c>
      <c r="AY174" s="14" t="s">
        <v>123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78</v>
      </c>
      <c r="BK174" s="222">
        <f>ROUND(I174*H174,2)</f>
        <v>0</v>
      </c>
      <c r="BL174" s="14" t="s">
        <v>130</v>
      </c>
      <c r="BM174" s="221" t="s">
        <v>264</v>
      </c>
    </row>
    <row r="175" s="2" customFormat="1" ht="24.15" customHeight="1">
      <c r="A175" s="35"/>
      <c r="B175" s="36"/>
      <c r="C175" s="209" t="s">
        <v>265</v>
      </c>
      <c r="D175" s="209" t="s">
        <v>126</v>
      </c>
      <c r="E175" s="210" t="s">
        <v>266</v>
      </c>
      <c r="F175" s="211" t="s">
        <v>267</v>
      </c>
      <c r="G175" s="212" t="s">
        <v>203</v>
      </c>
      <c r="H175" s="213">
        <v>4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38</v>
      </c>
      <c r="O175" s="88"/>
      <c r="P175" s="219">
        <f>O175*H175</f>
        <v>0</v>
      </c>
      <c r="Q175" s="219">
        <v>0.00056999999999999998</v>
      </c>
      <c r="R175" s="219">
        <f>Q175*H175</f>
        <v>0.0022799999999999999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130</v>
      </c>
      <c r="AT175" s="221" t="s">
        <v>126</v>
      </c>
      <c r="AU175" s="221" t="s">
        <v>80</v>
      </c>
      <c r="AY175" s="14" t="s">
        <v>123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78</v>
      </c>
      <c r="BK175" s="222">
        <f>ROUND(I175*H175,2)</f>
        <v>0</v>
      </c>
      <c r="BL175" s="14" t="s">
        <v>130</v>
      </c>
      <c r="BM175" s="221" t="s">
        <v>268</v>
      </c>
    </row>
    <row r="176" s="2" customFormat="1" ht="24.15" customHeight="1">
      <c r="A176" s="35"/>
      <c r="B176" s="36"/>
      <c r="C176" s="209" t="s">
        <v>269</v>
      </c>
      <c r="D176" s="209" t="s">
        <v>126</v>
      </c>
      <c r="E176" s="210" t="s">
        <v>270</v>
      </c>
      <c r="F176" s="211" t="s">
        <v>271</v>
      </c>
      <c r="G176" s="212" t="s">
        <v>148</v>
      </c>
      <c r="H176" s="213">
        <v>24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38</v>
      </c>
      <c r="O176" s="88"/>
      <c r="P176" s="219">
        <f>O176*H176</f>
        <v>0</v>
      </c>
      <c r="Q176" s="219">
        <v>0.00040000000000000002</v>
      </c>
      <c r="R176" s="219">
        <f>Q176*H176</f>
        <v>0.0096000000000000009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130</v>
      </c>
      <c r="AT176" s="221" t="s">
        <v>126</v>
      </c>
      <c r="AU176" s="221" t="s">
        <v>80</v>
      </c>
      <c r="AY176" s="14" t="s">
        <v>123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78</v>
      </c>
      <c r="BK176" s="222">
        <f>ROUND(I176*H176,2)</f>
        <v>0</v>
      </c>
      <c r="BL176" s="14" t="s">
        <v>130</v>
      </c>
      <c r="BM176" s="221" t="s">
        <v>272</v>
      </c>
    </row>
    <row r="177" s="2" customFormat="1" ht="21.75" customHeight="1">
      <c r="A177" s="35"/>
      <c r="B177" s="36"/>
      <c r="C177" s="209" t="s">
        <v>273</v>
      </c>
      <c r="D177" s="209" t="s">
        <v>126</v>
      </c>
      <c r="E177" s="210" t="s">
        <v>274</v>
      </c>
      <c r="F177" s="211" t="s">
        <v>275</v>
      </c>
      <c r="G177" s="212" t="s">
        <v>148</v>
      </c>
      <c r="H177" s="213">
        <v>24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38</v>
      </c>
      <c r="O177" s="88"/>
      <c r="P177" s="219">
        <f>O177*H177</f>
        <v>0</v>
      </c>
      <c r="Q177" s="219">
        <v>1.0000000000000001E-05</v>
      </c>
      <c r="R177" s="219">
        <f>Q177*H177</f>
        <v>0.00024000000000000003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130</v>
      </c>
      <c r="AT177" s="221" t="s">
        <v>126</v>
      </c>
      <c r="AU177" s="221" t="s">
        <v>80</v>
      </c>
      <c r="AY177" s="14" t="s">
        <v>123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78</v>
      </c>
      <c r="BK177" s="222">
        <f>ROUND(I177*H177,2)</f>
        <v>0</v>
      </c>
      <c r="BL177" s="14" t="s">
        <v>130</v>
      </c>
      <c r="BM177" s="221" t="s">
        <v>276</v>
      </c>
    </row>
    <row r="178" s="2" customFormat="1" ht="24.15" customHeight="1">
      <c r="A178" s="35"/>
      <c r="B178" s="36"/>
      <c r="C178" s="209" t="s">
        <v>277</v>
      </c>
      <c r="D178" s="209" t="s">
        <v>126</v>
      </c>
      <c r="E178" s="210" t="s">
        <v>278</v>
      </c>
      <c r="F178" s="211" t="s">
        <v>279</v>
      </c>
      <c r="G178" s="212" t="s">
        <v>220</v>
      </c>
      <c r="H178" s="213">
        <v>0.029000000000000001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38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130</v>
      </c>
      <c r="AT178" s="221" t="s">
        <v>126</v>
      </c>
      <c r="AU178" s="221" t="s">
        <v>80</v>
      </c>
      <c r="AY178" s="14" t="s">
        <v>123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78</v>
      </c>
      <c r="BK178" s="222">
        <f>ROUND(I178*H178,2)</f>
        <v>0</v>
      </c>
      <c r="BL178" s="14" t="s">
        <v>130</v>
      </c>
      <c r="BM178" s="221" t="s">
        <v>280</v>
      </c>
    </row>
    <row r="179" s="12" customFormat="1" ht="22.8" customHeight="1">
      <c r="A179" s="12"/>
      <c r="B179" s="193"/>
      <c r="C179" s="194"/>
      <c r="D179" s="195" t="s">
        <v>72</v>
      </c>
      <c r="E179" s="207" t="s">
        <v>281</v>
      </c>
      <c r="F179" s="207" t="s">
        <v>282</v>
      </c>
      <c r="G179" s="194"/>
      <c r="H179" s="194"/>
      <c r="I179" s="197"/>
      <c r="J179" s="208">
        <f>BK179</f>
        <v>0</v>
      </c>
      <c r="K179" s="194"/>
      <c r="L179" s="199"/>
      <c r="M179" s="200"/>
      <c r="N179" s="201"/>
      <c r="O179" s="201"/>
      <c r="P179" s="202">
        <f>SUM(P180:P194)</f>
        <v>0</v>
      </c>
      <c r="Q179" s="201"/>
      <c r="R179" s="202">
        <f>SUM(R180:R194)</f>
        <v>0.17049999999999999</v>
      </c>
      <c r="S179" s="201"/>
      <c r="T179" s="203">
        <f>SUM(T180:T194)</f>
        <v>0.21595999999999999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4" t="s">
        <v>80</v>
      </c>
      <c r="AT179" s="205" t="s">
        <v>72</v>
      </c>
      <c r="AU179" s="205" t="s">
        <v>78</v>
      </c>
      <c r="AY179" s="204" t="s">
        <v>123</v>
      </c>
      <c r="BK179" s="206">
        <f>SUM(BK180:BK194)</f>
        <v>0</v>
      </c>
    </row>
    <row r="180" s="2" customFormat="1" ht="16.5" customHeight="1">
      <c r="A180" s="35"/>
      <c r="B180" s="36"/>
      <c r="C180" s="209" t="s">
        <v>283</v>
      </c>
      <c r="D180" s="209" t="s">
        <v>126</v>
      </c>
      <c r="E180" s="210" t="s">
        <v>284</v>
      </c>
      <c r="F180" s="211" t="s">
        <v>285</v>
      </c>
      <c r="G180" s="212" t="s">
        <v>286</v>
      </c>
      <c r="H180" s="213">
        <v>6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38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0.01933</v>
      </c>
      <c r="T180" s="220">
        <f>S180*H180</f>
        <v>0.11598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130</v>
      </c>
      <c r="AT180" s="221" t="s">
        <v>126</v>
      </c>
      <c r="AU180" s="221" t="s">
        <v>80</v>
      </c>
      <c r="AY180" s="14" t="s">
        <v>123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78</v>
      </c>
      <c r="BK180" s="222">
        <f>ROUND(I180*H180,2)</f>
        <v>0</v>
      </c>
      <c r="BL180" s="14" t="s">
        <v>130</v>
      </c>
      <c r="BM180" s="221" t="s">
        <v>287</v>
      </c>
    </row>
    <row r="181" s="2" customFormat="1" ht="24.15" customHeight="1">
      <c r="A181" s="35"/>
      <c r="B181" s="36"/>
      <c r="C181" s="209" t="s">
        <v>288</v>
      </c>
      <c r="D181" s="209" t="s">
        <v>126</v>
      </c>
      <c r="E181" s="210" t="s">
        <v>289</v>
      </c>
      <c r="F181" s="211" t="s">
        <v>290</v>
      </c>
      <c r="G181" s="212" t="s">
        <v>286</v>
      </c>
      <c r="H181" s="213">
        <v>4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38</v>
      </c>
      <c r="O181" s="88"/>
      <c r="P181" s="219">
        <f>O181*H181</f>
        <v>0</v>
      </c>
      <c r="Q181" s="219">
        <v>0.014760000000000001</v>
      </c>
      <c r="R181" s="219">
        <f>Q181*H181</f>
        <v>0.059040000000000002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130</v>
      </c>
      <c r="AT181" s="221" t="s">
        <v>126</v>
      </c>
      <c r="AU181" s="221" t="s">
        <v>80</v>
      </c>
      <c r="AY181" s="14" t="s">
        <v>123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78</v>
      </c>
      <c r="BK181" s="222">
        <f>ROUND(I181*H181,2)</f>
        <v>0</v>
      </c>
      <c r="BL181" s="14" t="s">
        <v>130</v>
      </c>
      <c r="BM181" s="221" t="s">
        <v>291</v>
      </c>
    </row>
    <row r="182" s="2" customFormat="1" ht="21.75" customHeight="1">
      <c r="A182" s="35"/>
      <c r="B182" s="36"/>
      <c r="C182" s="209" t="s">
        <v>292</v>
      </c>
      <c r="D182" s="209" t="s">
        <v>126</v>
      </c>
      <c r="E182" s="210" t="s">
        <v>293</v>
      </c>
      <c r="F182" s="211" t="s">
        <v>294</v>
      </c>
      <c r="G182" s="212" t="s">
        <v>286</v>
      </c>
      <c r="H182" s="213">
        <v>2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38</v>
      </c>
      <c r="O182" s="88"/>
      <c r="P182" s="219">
        <f>O182*H182</f>
        <v>0</v>
      </c>
      <c r="Q182" s="219">
        <v>0.01149</v>
      </c>
      <c r="R182" s="219">
        <f>Q182*H182</f>
        <v>0.02298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130</v>
      </c>
      <c r="AT182" s="221" t="s">
        <v>126</v>
      </c>
      <c r="AU182" s="221" t="s">
        <v>80</v>
      </c>
      <c r="AY182" s="14" t="s">
        <v>123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78</v>
      </c>
      <c r="BK182" s="222">
        <f>ROUND(I182*H182,2)</f>
        <v>0</v>
      </c>
      <c r="BL182" s="14" t="s">
        <v>130</v>
      </c>
      <c r="BM182" s="221" t="s">
        <v>295</v>
      </c>
    </row>
    <row r="183" s="2" customFormat="1" ht="24.15" customHeight="1">
      <c r="A183" s="35"/>
      <c r="B183" s="36"/>
      <c r="C183" s="209" t="s">
        <v>296</v>
      </c>
      <c r="D183" s="209" t="s">
        <v>126</v>
      </c>
      <c r="E183" s="210" t="s">
        <v>297</v>
      </c>
      <c r="F183" s="211" t="s">
        <v>298</v>
      </c>
      <c r="G183" s="212" t="s">
        <v>286</v>
      </c>
      <c r="H183" s="213">
        <v>2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38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0.01107</v>
      </c>
      <c r="T183" s="220">
        <f>S183*H183</f>
        <v>0.02214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130</v>
      </c>
      <c r="AT183" s="221" t="s">
        <v>126</v>
      </c>
      <c r="AU183" s="221" t="s">
        <v>80</v>
      </c>
      <c r="AY183" s="14" t="s">
        <v>123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78</v>
      </c>
      <c r="BK183" s="222">
        <f>ROUND(I183*H183,2)</f>
        <v>0</v>
      </c>
      <c r="BL183" s="14" t="s">
        <v>130</v>
      </c>
      <c r="BM183" s="221" t="s">
        <v>299</v>
      </c>
    </row>
    <row r="184" s="2" customFormat="1" ht="16.5" customHeight="1">
      <c r="A184" s="35"/>
      <c r="B184" s="36"/>
      <c r="C184" s="209" t="s">
        <v>300</v>
      </c>
      <c r="D184" s="209" t="s">
        <v>126</v>
      </c>
      <c r="E184" s="210" t="s">
        <v>301</v>
      </c>
      <c r="F184" s="211" t="s">
        <v>302</v>
      </c>
      <c r="G184" s="212" t="s">
        <v>286</v>
      </c>
      <c r="H184" s="213">
        <v>4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38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0.019460000000000002</v>
      </c>
      <c r="T184" s="220">
        <f>S184*H184</f>
        <v>0.077840000000000006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130</v>
      </c>
      <c r="AT184" s="221" t="s">
        <v>126</v>
      </c>
      <c r="AU184" s="221" t="s">
        <v>80</v>
      </c>
      <c r="AY184" s="14" t="s">
        <v>123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78</v>
      </c>
      <c r="BK184" s="222">
        <f>ROUND(I184*H184,2)</f>
        <v>0</v>
      </c>
      <c r="BL184" s="14" t="s">
        <v>130</v>
      </c>
      <c r="BM184" s="221" t="s">
        <v>303</v>
      </c>
    </row>
    <row r="185" s="2" customFormat="1" ht="33" customHeight="1">
      <c r="A185" s="35"/>
      <c r="B185" s="36"/>
      <c r="C185" s="209" t="s">
        <v>304</v>
      </c>
      <c r="D185" s="209" t="s">
        <v>126</v>
      </c>
      <c r="E185" s="210" t="s">
        <v>305</v>
      </c>
      <c r="F185" s="211" t="s">
        <v>306</v>
      </c>
      <c r="G185" s="212" t="s">
        <v>286</v>
      </c>
      <c r="H185" s="213">
        <v>4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38</v>
      </c>
      <c r="O185" s="88"/>
      <c r="P185" s="219">
        <f>O185*H185</f>
        <v>0</v>
      </c>
      <c r="Q185" s="219">
        <v>0.018079999999999999</v>
      </c>
      <c r="R185" s="219">
        <f>Q185*H185</f>
        <v>0.072319999999999995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130</v>
      </c>
      <c r="AT185" s="221" t="s">
        <v>126</v>
      </c>
      <c r="AU185" s="221" t="s">
        <v>80</v>
      </c>
      <c r="AY185" s="14" t="s">
        <v>123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78</v>
      </c>
      <c r="BK185" s="222">
        <f>ROUND(I185*H185,2)</f>
        <v>0</v>
      </c>
      <c r="BL185" s="14" t="s">
        <v>130</v>
      </c>
      <c r="BM185" s="221" t="s">
        <v>307</v>
      </c>
    </row>
    <row r="186" s="2" customFormat="1" ht="24.15" customHeight="1">
      <c r="A186" s="35"/>
      <c r="B186" s="36"/>
      <c r="C186" s="209" t="s">
        <v>308</v>
      </c>
      <c r="D186" s="209" t="s">
        <v>126</v>
      </c>
      <c r="E186" s="210" t="s">
        <v>309</v>
      </c>
      <c r="F186" s="211" t="s">
        <v>310</v>
      </c>
      <c r="G186" s="212" t="s">
        <v>286</v>
      </c>
      <c r="H186" s="213">
        <v>2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38</v>
      </c>
      <c r="O186" s="88"/>
      <c r="P186" s="219">
        <f>O186*H186</f>
        <v>0</v>
      </c>
      <c r="Q186" s="219">
        <v>0.00051999999999999995</v>
      </c>
      <c r="R186" s="219">
        <f>Q186*H186</f>
        <v>0.0010399999999999999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130</v>
      </c>
      <c r="AT186" s="221" t="s">
        <v>126</v>
      </c>
      <c r="AU186" s="221" t="s">
        <v>80</v>
      </c>
      <c r="AY186" s="14" t="s">
        <v>123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78</v>
      </c>
      <c r="BK186" s="222">
        <f>ROUND(I186*H186,2)</f>
        <v>0</v>
      </c>
      <c r="BL186" s="14" t="s">
        <v>130</v>
      </c>
      <c r="BM186" s="221" t="s">
        <v>311</v>
      </c>
    </row>
    <row r="187" s="2" customFormat="1" ht="24.15" customHeight="1">
      <c r="A187" s="35"/>
      <c r="B187" s="36"/>
      <c r="C187" s="209" t="s">
        <v>312</v>
      </c>
      <c r="D187" s="209" t="s">
        <v>126</v>
      </c>
      <c r="E187" s="210" t="s">
        <v>313</v>
      </c>
      <c r="F187" s="211" t="s">
        <v>314</v>
      </c>
      <c r="G187" s="212" t="s">
        <v>286</v>
      </c>
      <c r="H187" s="213">
        <v>4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38</v>
      </c>
      <c r="O187" s="88"/>
      <c r="P187" s="219">
        <f>O187*H187</f>
        <v>0</v>
      </c>
      <c r="Q187" s="219">
        <v>0.00051999999999999995</v>
      </c>
      <c r="R187" s="219">
        <f>Q187*H187</f>
        <v>0.0020799999999999998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130</v>
      </c>
      <c r="AT187" s="221" t="s">
        <v>126</v>
      </c>
      <c r="AU187" s="221" t="s">
        <v>80</v>
      </c>
      <c r="AY187" s="14" t="s">
        <v>123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78</v>
      </c>
      <c r="BK187" s="222">
        <f>ROUND(I187*H187,2)</f>
        <v>0</v>
      </c>
      <c r="BL187" s="14" t="s">
        <v>130</v>
      </c>
      <c r="BM187" s="221" t="s">
        <v>315</v>
      </c>
    </row>
    <row r="188" s="2" customFormat="1" ht="24.15" customHeight="1">
      <c r="A188" s="35"/>
      <c r="B188" s="36"/>
      <c r="C188" s="209" t="s">
        <v>316</v>
      </c>
      <c r="D188" s="209" t="s">
        <v>126</v>
      </c>
      <c r="E188" s="210" t="s">
        <v>317</v>
      </c>
      <c r="F188" s="211" t="s">
        <v>318</v>
      </c>
      <c r="G188" s="212" t="s">
        <v>286</v>
      </c>
      <c r="H188" s="213">
        <v>2</v>
      </c>
      <c r="I188" s="214"/>
      <c r="J188" s="215">
        <f>ROUND(I188*H188,2)</f>
        <v>0</v>
      </c>
      <c r="K188" s="216"/>
      <c r="L188" s="41"/>
      <c r="M188" s="217" t="s">
        <v>1</v>
      </c>
      <c r="N188" s="218" t="s">
        <v>38</v>
      </c>
      <c r="O188" s="88"/>
      <c r="P188" s="219">
        <f>O188*H188</f>
        <v>0</v>
      </c>
      <c r="Q188" s="219">
        <v>0.00051999999999999995</v>
      </c>
      <c r="R188" s="219">
        <f>Q188*H188</f>
        <v>0.0010399999999999999</v>
      </c>
      <c r="S188" s="219">
        <v>0</v>
      </c>
      <c r="T188" s="22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1" t="s">
        <v>130</v>
      </c>
      <c r="AT188" s="221" t="s">
        <v>126</v>
      </c>
      <c r="AU188" s="221" t="s">
        <v>80</v>
      </c>
      <c r="AY188" s="14" t="s">
        <v>123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4" t="s">
        <v>78</v>
      </c>
      <c r="BK188" s="222">
        <f>ROUND(I188*H188,2)</f>
        <v>0</v>
      </c>
      <c r="BL188" s="14" t="s">
        <v>130</v>
      </c>
      <c r="BM188" s="221" t="s">
        <v>319</v>
      </c>
    </row>
    <row r="189" s="2" customFormat="1" ht="16.5" customHeight="1">
      <c r="A189" s="35"/>
      <c r="B189" s="36"/>
      <c r="C189" s="209" t="s">
        <v>320</v>
      </c>
      <c r="D189" s="209" t="s">
        <v>126</v>
      </c>
      <c r="E189" s="210" t="s">
        <v>321</v>
      </c>
      <c r="F189" s="211" t="s">
        <v>322</v>
      </c>
      <c r="G189" s="212" t="s">
        <v>286</v>
      </c>
      <c r="H189" s="213">
        <v>4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38</v>
      </c>
      <c r="O189" s="88"/>
      <c r="P189" s="219">
        <f>O189*H189</f>
        <v>0</v>
      </c>
      <c r="Q189" s="219">
        <v>0.00050000000000000001</v>
      </c>
      <c r="R189" s="219">
        <f>Q189*H189</f>
        <v>0.002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130</v>
      </c>
      <c r="AT189" s="221" t="s">
        <v>126</v>
      </c>
      <c r="AU189" s="221" t="s">
        <v>80</v>
      </c>
      <c r="AY189" s="14" t="s">
        <v>123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78</v>
      </c>
      <c r="BK189" s="222">
        <f>ROUND(I189*H189,2)</f>
        <v>0</v>
      </c>
      <c r="BL189" s="14" t="s">
        <v>130</v>
      </c>
      <c r="BM189" s="221" t="s">
        <v>323</v>
      </c>
    </row>
    <row r="190" s="2" customFormat="1" ht="21.75" customHeight="1">
      <c r="A190" s="35"/>
      <c r="B190" s="36"/>
      <c r="C190" s="209" t="s">
        <v>324</v>
      </c>
      <c r="D190" s="209" t="s">
        <v>126</v>
      </c>
      <c r="E190" s="210" t="s">
        <v>325</v>
      </c>
      <c r="F190" s="211" t="s">
        <v>326</v>
      </c>
      <c r="G190" s="212" t="s">
        <v>286</v>
      </c>
      <c r="H190" s="213">
        <v>4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38</v>
      </c>
      <c r="O190" s="88"/>
      <c r="P190" s="219">
        <f>O190*H190</f>
        <v>0</v>
      </c>
      <c r="Q190" s="219">
        <v>0.0010200000000000001</v>
      </c>
      <c r="R190" s="219">
        <f>Q190*H190</f>
        <v>0.0040800000000000003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130</v>
      </c>
      <c r="AT190" s="221" t="s">
        <v>126</v>
      </c>
      <c r="AU190" s="221" t="s">
        <v>80</v>
      </c>
      <c r="AY190" s="14" t="s">
        <v>123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78</v>
      </c>
      <c r="BK190" s="222">
        <f>ROUND(I190*H190,2)</f>
        <v>0</v>
      </c>
      <c r="BL190" s="14" t="s">
        <v>130</v>
      </c>
      <c r="BM190" s="221" t="s">
        <v>327</v>
      </c>
    </row>
    <row r="191" s="2" customFormat="1" ht="16.5" customHeight="1">
      <c r="A191" s="35"/>
      <c r="B191" s="36"/>
      <c r="C191" s="209" t="s">
        <v>328</v>
      </c>
      <c r="D191" s="209" t="s">
        <v>126</v>
      </c>
      <c r="E191" s="210" t="s">
        <v>329</v>
      </c>
      <c r="F191" s="211" t="s">
        <v>330</v>
      </c>
      <c r="G191" s="212" t="s">
        <v>286</v>
      </c>
      <c r="H191" s="213">
        <v>4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38</v>
      </c>
      <c r="O191" s="88"/>
      <c r="P191" s="219">
        <f>O191*H191</f>
        <v>0</v>
      </c>
      <c r="Q191" s="219">
        <v>0.00050000000000000001</v>
      </c>
      <c r="R191" s="219">
        <f>Q191*H191</f>
        <v>0.002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130</v>
      </c>
      <c r="AT191" s="221" t="s">
        <v>126</v>
      </c>
      <c r="AU191" s="221" t="s">
        <v>80</v>
      </c>
      <c r="AY191" s="14" t="s">
        <v>123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78</v>
      </c>
      <c r="BK191" s="222">
        <f>ROUND(I191*H191,2)</f>
        <v>0</v>
      </c>
      <c r="BL191" s="14" t="s">
        <v>130</v>
      </c>
      <c r="BM191" s="221" t="s">
        <v>331</v>
      </c>
    </row>
    <row r="192" s="2" customFormat="1" ht="16.5" customHeight="1">
      <c r="A192" s="35"/>
      <c r="B192" s="36"/>
      <c r="C192" s="209" t="s">
        <v>332</v>
      </c>
      <c r="D192" s="209" t="s">
        <v>126</v>
      </c>
      <c r="E192" s="210" t="s">
        <v>333</v>
      </c>
      <c r="F192" s="211" t="s">
        <v>334</v>
      </c>
      <c r="G192" s="212" t="s">
        <v>286</v>
      </c>
      <c r="H192" s="213">
        <v>12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38</v>
      </c>
      <c r="O192" s="88"/>
      <c r="P192" s="219">
        <f>O192*H192</f>
        <v>0</v>
      </c>
      <c r="Q192" s="219">
        <v>0.00029999999999999997</v>
      </c>
      <c r="R192" s="219">
        <f>Q192*H192</f>
        <v>0.0035999999999999999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130</v>
      </c>
      <c r="AT192" s="221" t="s">
        <v>126</v>
      </c>
      <c r="AU192" s="221" t="s">
        <v>80</v>
      </c>
      <c r="AY192" s="14" t="s">
        <v>123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78</v>
      </c>
      <c r="BK192" s="222">
        <f>ROUND(I192*H192,2)</f>
        <v>0</v>
      </c>
      <c r="BL192" s="14" t="s">
        <v>130</v>
      </c>
      <c r="BM192" s="221" t="s">
        <v>335</v>
      </c>
    </row>
    <row r="193" s="2" customFormat="1" ht="16.5" customHeight="1">
      <c r="A193" s="35"/>
      <c r="B193" s="36"/>
      <c r="C193" s="209" t="s">
        <v>336</v>
      </c>
      <c r="D193" s="209" t="s">
        <v>126</v>
      </c>
      <c r="E193" s="210" t="s">
        <v>337</v>
      </c>
      <c r="F193" s="211" t="s">
        <v>338</v>
      </c>
      <c r="G193" s="212" t="s">
        <v>203</v>
      </c>
      <c r="H193" s="213">
        <v>2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38</v>
      </c>
      <c r="O193" s="88"/>
      <c r="P193" s="219">
        <f>O193*H193</f>
        <v>0</v>
      </c>
      <c r="Q193" s="219">
        <v>0.00016000000000000001</v>
      </c>
      <c r="R193" s="219">
        <f>Q193*H193</f>
        <v>0.00032000000000000003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130</v>
      </c>
      <c r="AT193" s="221" t="s">
        <v>126</v>
      </c>
      <c r="AU193" s="221" t="s">
        <v>80</v>
      </c>
      <c r="AY193" s="14" t="s">
        <v>123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78</v>
      </c>
      <c r="BK193" s="222">
        <f>ROUND(I193*H193,2)</f>
        <v>0</v>
      </c>
      <c r="BL193" s="14" t="s">
        <v>130</v>
      </c>
      <c r="BM193" s="221" t="s">
        <v>339</v>
      </c>
    </row>
    <row r="194" s="2" customFormat="1" ht="24.15" customHeight="1">
      <c r="A194" s="35"/>
      <c r="B194" s="36"/>
      <c r="C194" s="209" t="s">
        <v>340</v>
      </c>
      <c r="D194" s="209" t="s">
        <v>126</v>
      </c>
      <c r="E194" s="210" t="s">
        <v>341</v>
      </c>
      <c r="F194" s="211" t="s">
        <v>342</v>
      </c>
      <c r="G194" s="212" t="s">
        <v>220</v>
      </c>
      <c r="H194" s="213">
        <v>0.17100000000000001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38</v>
      </c>
      <c r="O194" s="88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130</v>
      </c>
      <c r="AT194" s="221" t="s">
        <v>126</v>
      </c>
      <c r="AU194" s="221" t="s">
        <v>80</v>
      </c>
      <c r="AY194" s="14" t="s">
        <v>123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78</v>
      </c>
      <c r="BK194" s="222">
        <f>ROUND(I194*H194,2)</f>
        <v>0</v>
      </c>
      <c r="BL194" s="14" t="s">
        <v>130</v>
      </c>
      <c r="BM194" s="221" t="s">
        <v>343</v>
      </c>
    </row>
    <row r="195" s="12" customFormat="1" ht="22.8" customHeight="1">
      <c r="A195" s="12"/>
      <c r="B195" s="193"/>
      <c r="C195" s="194"/>
      <c r="D195" s="195" t="s">
        <v>72</v>
      </c>
      <c r="E195" s="207" t="s">
        <v>344</v>
      </c>
      <c r="F195" s="207" t="s">
        <v>345</v>
      </c>
      <c r="G195" s="194"/>
      <c r="H195" s="194"/>
      <c r="I195" s="197"/>
      <c r="J195" s="208">
        <f>BK195</f>
        <v>0</v>
      </c>
      <c r="K195" s="194"/>
      <c r="L195" s="199"/>
      <c r="M195" s="200"/>
      <c r="N195" s="201"/>
      <c r="O195" s="201"/>
      <c r="P195" s="202">
        <f>SUM(P196:P197)</f>
        <v>0</v>
      </c>
      <c r="Q195" s="201"/>
      <c r="R195" s="202">
        <f>SUM(R196:R197)</f>
        <v>0</v>
      </c>
      <c r="S195" s="201"/>
      <c r="T195" s="203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4" t="s">
        <v>80</v>
      </c>
      <c r="AT195" s="205" t="s">
        <v>72</v>
      </c>
      <c r="AU195" s="205" t="s">
        <v>78</v>
      </c>
      <c r="AY195" s="204" t="s">
        <v>123</v>
      </c>
      <c r="BK195" s="206">
        <f>SUM(BK196:BK197)</f>
        <v>0</v>
      </c>
    </row>
    <row r="196" s="2" customFormat="1" ht="24.15" customHeight="1">
      <c r="A196" s="35"/>
      <c r="B196" s="36"/>
      <c r="C196" s="209" t="s">
        <v>346</v>
      </c>
      <c r="D196" s="209" t="s">
        <v>126</v>
      </c>
      <c r="E196" s="210" t="s">
        <v>347</v>
      </c>
      <c r="F196" s="211" t="s">
        <v>348</v>
      </c>
      <c r="G196" s="212" t="s">
        <v>203</v>
      </c>
      <c r="H196" s="213">
        <v>1</v>
      </c>
      <c r="I196" s="214"/>
      <c r="J196" s="215">
        <f>ROUND(I196*H196,2)</f>
        <v>0</v>
      </c>
      <c r="K196" s="216"/>
      <c r="L196" s="41"/>
      <c r="M196" s="217" t="s">
        <v>1</v>
      </c>
      <c r="N196" s="218" t="s">
        <v>38</v>
      </c>
      <c r="O196" s="88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130</v>
      </c>
      <c r="AT196" s="221" t="s">
        <v>126</v>
      </c>
      <c r="AU196" s="221" t="s">
        <v>80</v>
      </c>
      <c r="AY196" s="14" t="s">
        <v>123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78</v>
      </c>
      <c r="BK196" s="222">
        <f>ROUND(I196*H196,2)</f>
        <v>0</v>
      </c>
      <c r="BL196" s="14" t="s">
        <v>130</v>
      </c>
      <c r="BM196" s="221" t="s">
        <v>349</v>
      </c>
    </row>
    <row r="197" s="2" customFormat="1" ht="33" customHeight="1">
      <c r="A197" s="35"/>
      <c r="B197" s="36"/>
      <c r="C197" s="209" t="s">
        <v>350</v>
      </c>
      <c r="D197" s="209" t="s">
        <v>126</v>
      </c>
      <c r="E197" s="210" t="s">
        <v>351</v>
      </c>
      <c r="F197" s="211" t="s">
        <v>352</v>
      </c>
      <c r="G197" s="212" t="s">
        <v>203</v>
      </c>
      <c r="H197" s="213">
        <v>4</v>
      </c>
      <c r="I197" s="214"/>
      <c r="J197" s="215">
        <f>ROUND(I197*H197,2)</f>
        <v>0</v>
      </c>
      <c r="K197" s="216"/>
      <c r="L197" s="41"/>
      <c r="M197" s="217" t="s">
        <v>1</v>
      </c>
      <c r="N197" s="218" t="s">
        <v>38</v>
      </c>
      <c r="O197" s="88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1" t="s">
        <v>130</v>
      </c>
      <c r="AT197" s="221" t="s">
        <v>126</v>
      </c>
      <c r="AU197" s="221" t="s">
        <v>80</v>
      </c>
      <c r="AY197" s="14" t="s">
        <v>123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4" t="s">
        <v>78</v>
      </c>
      <c r="BK197" s="222">
        <f>ROUND(I197*H197,2)</f>
        <v>0</v>
      </c>
      <c r="BL197" s="14" t="s">
        <v>130</v>
      </c>
      <c r="BM197" s="221" t="s">
        <v>353</v>
      </c>
    </row>
    <row r="198" s="12" customFormat="1" ht="22.8" customHeight="1">
      <c r="A198" s="12"/>
      <c r="B198" s="193"/>
      <c r="C198" s="194"/>
      <c r="D198" s="195" t="s">
        <v>72</v>
      </c>
      <c r="E198" s="207" t="s">
        <v>354</v>
      </c>
      <c r="F198" s="207" t="s">
        <v>355</v>
      </c>
      <c r="G198" s="194"/>
      <c r="H198" s="194"/>
      <c r="I198" s="197"/>
      <c r="J198" s="208">
        <f>BK198</f>
        <v>0</v>
      </c>
      <c r="K198" s="194"/>
      <c r="L198" s="199"/>
      <c r="M198" s="200"/>
      <c r="N198" s="201"/>
      <c r="O198" s="201"/>
      <c r="P198" s="202">
        <f>SUM(P199:P200)</f>
        <v>0</v>
      </c>
      <c r="Q198" s="201"/>
      <c r="R198" s="202">
        <f>SUM(R199:R200)</f>
        <v>0.025600000000000001</v>
      </c>
      <c r="S198" s="201"/>
      <c r="T198" s="20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4" t="s">
        <v>80</v>
      </c>
      <c r="AT198" s="205" t="s">
        <v>72</v>
      </c>
      <c r="AU198" s="205" t="s">
        <v>78</v>
      </c>
      <c r="AY198" s="204" t="s">
        <v>123</v>
      </c>
      <c r="BK198" s="206">
        <f>SUM(BK199:BK200)</f>
        <v>0</v>
      </c>
    </row>
    <row r="199" s="2" customFormat="1" ht="24.15" customHeight="1">
      <c r="A199" s="35"/>
      <c r="B199" s="36"/>
      <c r="C199" s="209" t="s">
        <v>356</v>
      </c>
      <c r="D199" s="209" t="s">
        <v>126</v>
      </c>
      <c r="E199" s="210" t="s">
        <v>357</v>
      </c>
      <c r="F199" s="211" t="s">
        <v>358</v>
      </c>
      <c r="G199" s="212" t="s">
        <v>203</v>
      </c>
      <c r="H199" s="213">
        <v>8</v>
      </c>
      <c r="I199" s="214"/>
      <c r="J199" s="215">
        <f>ROUND(I199*H199,2)</f>
        <v>0</v>
      </c>
      <c r="K199" s="216"/>
      <c r="L199" s="41"/>
      <c r="M199" s="217" t="s">
        <v>1</v>
      </c>
      <c r="N199" s="218" t="s">
        <v>38</v>
      </c>
      <c r="O199" s="8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130</v>
      </c>
      <c r="AT199" s="221" t="s">
        <v>126</v>
      </c>
      <c r="AU199" s="221" t="s">
        <v>80</v>
      </c>
      <c r="AY199" s="14" t="s">
        <v>123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78</v>
      </c>
      <c r="BK199" s="222">
        <f>ROUND(I199*H199,2)</f>
        <v>0</v>
      </c>
      <c r="BL199" s="14" t="s">
        <v>130</v>
      </c>
      <c r="BM199" s="221" t="s">
        <v>359</v>
      </c>
    </row>
    <row r="200" s="2" customFormat="1" ht="16.5" customHeight="1">
      <c r="A200" s="35"/>
      <c r="B200" s="36"/>
      <c r="C200" s="223" t="s">
        <v>360</v>
      </c>
      <c r="D200" s="223" t="s">
        <v>361</v>
      </c>
      <c r="E200" s="224" t="s">
        <v>362</v>
      </c>
      <c r="F200" s="225" t="s">
        <v>363</v>
      </c>
      <c r="G200" s="226" t="s">
        <v>203</v>
      </c>
      <c r="H200" s="227">
        <v>8</v>
      </c>
      <c r="I200" s="228"/>
      <c r="J200" s="229">
        <f>ROUND(I200*H200,2)</f>
        <v>0</v>
      </c>
      <c r="K200" s="230"/>
      <c r="L200" s="231"/>
      <c r="M200" s="232" t="s">
        <v>1</v>
      </c>
      <c r="N200" s="233" t="s">
        <v>38</v>
      </c>
      <c r="O200" s="88"/>
      <c r="P200" s="219">
        <f>O200*H200</f>
        <v>0</v>
      </c>
      <c r="Q200" s="219">
        <v>0.0032000000000000002</v>
      </c>
      <c r="R200" s="219">
        <f>Q200*H200</f>
        <v>0.025600000000000001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273</v>
      </c>
      <c r="AT200" s="221" t="s">
        <v>361</v>
      </c>
      <c r="AU200" s="221" t="s">
        <v>80</v>
      </c>
      <c r="AY200" s="14" t="s">
        <v>123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78</v>
      </c>
      <c r="BK200" s="222">
        <f>ROUND(I200*H200,2)</f>
        <v>0</v>
      </c>
      <c r="BL200" s="14" t="s">
        <v>130</v>
      </c>
      <c r="BM200" s="221" t="s">
        <v>364</v>
      </c>
    </row>
    <row r="201" s="12" customFormat="1" ht="22.8" customHeight="1">
      <c r="A201" s="12"/>
      <c r="B201" s="193"/>
      <c r="C201" s="194"/>
      <c r="D201" s="195" t="s">
        <v>72</v>
      </c>
      <c r="E201" s="207" t="s">
        <v>365</v>
      </c>
      <c r="F201" s="207" t="s">
        <v>366</v>
      </c>
      <c r="G201" s="194"/>
      <c r="H201" s="194"/>
      <c r="I201" s="197"/>
      <c r="J201" s="208">
        <f>BK201</f>
        <v>0</v>
      </c>
      <c r="K201" s="194"/>
      <c r="L201" s="199"/>
      <c r="M201" s="200"/>
      <c r="N201" s="201"/>
      <c r="O201" s="201"/>
      <c r="P201" s="202">
        <f>SUM(P202:P210)</f>
        <v>0</v>
      </c>
      <c r="Q201" s="201"/>
      <c r="R201" s="202">
        <f>SUM(R202:R210)</f>
        <v>0.23094999999999999</v>
      </c>
      <c r="S201" s="201"/>
      <c r="T201" s="203">
        <f>SUM(T202:T210)</f>
        <v>0.0033600000000000001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4" t="s">
        <v>80</v>
      </c>
      <c r="AT201" s="205" t="s">
        <v>72</v>
      </c>
      <c r="AU201" s="205" t="s">
        <v>78</v>
      </c>
      <c r="AY201" s="204" t="s">
        <v>123</v>
      </c>
      <c r="BK201" s="206">
        <f>SUM(BK202:BK210)</f>
        <v>0</v>
      </c>
    </row>
    <row r="202" s="2" customFormat="1" ht="24.15" customHeight="1">
      <c r="A202" s="35"/>
      <c r="B202" s="36"/>
      <c r="C202" s="209" t="s">
        <v>367</v>
      </c>
      <c r="D202" s="209" t="s">
        <v>126</v>
      </c>
      <c r="E202" s="210" t="s">
        <v>368</v>
      </c>
      <c r="F202" s="211" t="s">
        <v>369</v>
      </c>
      <c r="G202" s="212" t="s">
        <v>203</v>
      </c>
      <c r="H202" s="213">
        <v>8</v>
      </c>
      <c r="I202" s="214"/>
      <c r="J202" s="215">
        <f>ROUND(I202*H202,2)</f>
        <v>0</v>
      </c>
      <c r="K202" s="216"/>
      <c r="L202" s="41"/>
      <c r="M202" s="217" t="s">
        <v>1</v>
      </c>
      <c r="N202" s="218" t="s">
        <v>38</v>
      </c>
      <c r="O202" s="88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130</v>
      </c>
      <c r="AT202" s="221" t="s">
        <v>126</v>
      </c>
      <c r="AU202" s="221" t="s">
        <v>80</v>
      </c>
      <c r="AY202" s="14" t="s">
        <v>123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78</v>
      </c>
      <c r="BK202" s="222">
        <f>ROUND(I202*H202,2)</f>
        <v>0</v>
      </c>
      <c r="BL202" s="14" t="s">
        <v>130</v>
      </c>
      <c r="BM202" s="221" t="s">
        <v>370</v>
      </c>
    </row>
    <row r="203" s="2" customFormat="1" ht="21.75" customHeight="1">
      <c r="A203" s="35"/>
      <c r="B203" s="36"/>
      <c r="C203" s="223" t="s">
        <v>371</v>
      </c>
      <c r="D203" s="223" t="s">
        <v>361</v>
      </c>
      <c r="E203" s="224" t="s">
        <v>372</v>
      </c>
      <c r="F203" s="225" t="s">
        <v>373</v>
      </c>
      <c r="G203" s="226" t="s">
        <v>203</v>
      </c>
      <c r="H203" s="227">
        <v>1</v>
      </c>
      <c r="I203" s="228"/>
      <c r="J203" s="229">
        <f>ROUND(I203*H203,2)</f>
        <v>0</v>
      </c>
      <c r="K203" s="230"/>
      <c r="L203" s="231"/>
      <c r="M203" s="232" t="s">
        <v>1</v>
      </c>
      <c r="N203" s="233" t="s">
        <v>38</v>
      </c>
      <c r="O203" s="88"/>
      <c r="P203" s="219">
        <f>O203*H203</f>
        <v>0</v>
      </c>
      <c r="Q203" s="219">
        <v>0.0114</v>
      </c>
      <c r="R203" s="219">
        <f>Q203*H203</f>
        <v>0.0114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273</v>
      </c>
      <c r="AT203" s="221" t="s">
        <v>361</v>
      </c>
      <c r="AU203" s="221" t="s">
        <v>80</v>
      </c>
      <c r="AY203" s="14" t="s">
        <v>123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78</v>
      </c>
      <c r="BK203" s="222">
        <f>ROUND(I203*H203,2)</f>
        <v>0</v>
      </c>
      <c r="BL203" s="14" t="s">
        <v>130</v>
      </c>
      <c r="BM203" s="221" t="s">
        <v>374</v>
      </c>
    </row>
    <row r="204" s="2" customFormat="1" ht="21.75" customHeight="1">
      <c r="A204" s="35"/>
      <c r="B204" s="36"/>
      <c r="C204" s="223" t="s">
        <v>375</v>
      </c>
      <c r="D204" s="223" t="s">
        <v>361</v>
      </c>
      <c r="E204" s="224" t="s">
        <v>376</v>
      </c>
      <c r="F204" s="225" t="s">
        <v>377</v>
      </c>
      <c r="G204" s="226" t="s">
        <v>203</v>
      </c>
      <c r="H204" s="227">
        <v>2</v>
      </c>
      <c r="I204" s="228"/>
      <c r="J204" s="229">
        <f>ROUND(I204*H204,2)</f>
        <v>0</v>
      </c>
      <c r="K204" s="230"/>
      <c r="L204" s="231"/>
      <c r="M204" s="232" t="s">
        <v>1</v>
      </c>
      <c r="N204" s="233" t="s">
        <v>38</v>
      </c>
      <c r="O204" s="88"/>
      <c r="P204" s="219">
        <f>O204*H204</f>
        <v>0</v>
      </c>
      <c r="Q204" s="219">
        <v>0.0114</v>
      </c>
      <c r="R204" s="219">
        <f>Q204*H204</f>
        <v>0.022800000000000001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273</v>
      </c>
      <c r="AT204" s="221" t="s">
        <v>361</v>
      </c>
      <c r="AU204" s="221" t="s">
        <v>80</v>
      </c>
      <c r="AY204" s="14" t="s">
        <v>123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78</v>
      </c>
      <c r="BK204" s="222">
        <f>ROUND(I204*H204,2)</f>
        <v>0</v>
      </c>
      <c r="BL204" s="14" t="s">
        <v>130</v>
      </c>
      <c r="BM204" s="221" t="s">
        <v>378</v>
      </c>
    </row>
    <row r="205" s="2" customFormat="1" ht="24.15" customHeight="1">
      <c r="A205" s="35"/>
      <c r="B205" s="36"/>
      <c r="C205" s="223" t="s">
        <v>379</v>
      </c>
      <c r="D205" s="223" t="s">
        <v>361</v>
      </c>
      <c r="E205" s="224" t="s">
        <v>380</v>
      </c>
      <c r="F205" s="225" t="s">
        <v>381</v>
      </c>
      <c r="G205" s="226" t="s">
        <v>203</v>
      </c>
      <c r="H205" s="227">
        <v>3</v>
      </c>
      <c r="I205" s="228"/>
      <c r="J205" s="229">
        <f>ROUND(I205*H205,2)</f>
        <v>0</v>
      </c>
      <c r="K205" s="230"/>
      <c r="L205" s="231"/>
      <c r="M205" s="232" t="s">
        <v>1</v>
      </c>
      <c r="N205" s="233" t="s">
        <v>38</v>
      </c>
      <c r="O205" s="88"/>
      <c r="P205" s="219">
        <f>O205*H205</f>
        <v>0</v>
      </c>
      <c r="Q205" s="219">
        <v>0.012250000000000001</v>
      </c>
      <c r="R205" s="219">
        <f>Q205*H205</f>
        <v>0.036750000000000005</v>
      </c>
      <c r="S205" s="219">
        <v>0</v>
      </c>
      <c r="T205" s="22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1" t="s">
        <v>273</v>
      </c>
      <c r="AT205" s="221" t="s">
        <v>361</v>
      </c>
      <c r="AU205" s="221" t="s">
        <v>80</v>
      </c>
      <c r="AY205" s="14" t="s">
        <v>123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4" t="s">
        <v>78</v>
      </c>
      <c r="BK205" s="222">
        <f>ROUND(I205*H205,2)</f>
        <v>0</v>
      </c>
      <c r="BL205" s="14" t="s">
        <v>130</v>
      </c>
      <c r="BM205" s="221" t="s">
        <v>382</v>
      </c>
    </row>
    <row r="206" s="2" customFormat="1" ht="33" customHeight="1">
      <c r="A206" s="35"/>
      <c r="B206" s="36"/>
      <c r="C206" s="223" t="s">
        <v>383</v>
      </c>
      <c r="D206" s="223" t="s">
        <v>361</v>
      </c>
      <c r="E206" s="224" t="s">
        <v>384</v>
      </c>
      <c r="F206" s="225" t="s">
        <v>385</v>
      </c>
      <c r="G206" s="226" t="s">
        <v>203</v>
      </c>
      <c r="H206" s="227">
        <v>1</v>
      </c>
      <c r="I206" s="228"/>
      <c r="J206" s="229">
        <f>ROUND(I206*H206,2)</f>
        <v>0</v>
      </c>
      <c r="K206" s="230"/>
      <c r="L206" s="231"/>
      <c r="M206" s="232" t="s">
        <v>1</v>
      </c>
      <c r="N206" s="233" t="s">
        <v>38</v>
      </c>
      <c r="O206" s="88"/>
      <c r="P206" s="219">
        <f>O206*H206</f>
        <v>0</v>
      </c>
      <c r="Q206" s="219">
        <v>0.021499999999999998</v>
      </c>
      <c r="R206" s="219">
        <f>Q206*H206</f>
        <v>0.021499999999999998</v>
      </c>
      <c r="S206" s="219">
        <v>0</v>
      </c>
      <c r="T206" s="22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1" t="s">
        <v>273</v>
      </c>
      <c r="AT206" s="221" t="s">
        <v>361</v>
      </c>
      <c r="AU206" s="221" t="s">
        <v>80</v>
      </c>
      <c r="AY206" s="14" t="s">
        <v>123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4" t="s">
        <v>78</v>
      </c>
      <c r="BK206" s="222">
        <f>ROUND(I206*H206,2)</f>
        <v>0</v>
      </c>
      <c r="BL206" s="14" t="s">
        <v>130</v>
      </c>
      <c r="BM206" s="221" t="s">
        <v>386</v>
      </c>
    </row>
    <row r="207" s="2" customFormat="1" ht="33" customHeight="1">
      <c r="A207" s="35"/>
      <c r="B207" s="36"/>
      <c r="C207" s="223" t="s">
        <v>387</v>
      </c>
      <c r="D207" s="223" t="s">
        <v>361</v>
      </c>
      <c r="E207" s="224" t="s">
        <v>388</v>
      </c>
      <c r="F207" s="225" t="s">
        <v>389</v>
      </c>
      <c r="G207" s="226" t="s">
        <v>203</v>
      </c>
      <c r="H207" s="227">
        <v>4</v>
      </c>
      <c r="I207" s="228"/>
      <c r="J207" s="229">
        <f>ROUND(I207*H207,2)</f>
        <v>0</v>
      </c>
      <c r="K207" s="230"/>
      <c r="L207" s="231"/>
      <c r="M207" s="232" t="s">
        <v>1</v>
      </c>
      <c r="N207" s="233" t="s">
        <v>38</v>
      </c>
      <c r="O207" s="88"/>
      <c r="P207" s="219">
        <f>O207*H207</f>
        <v>0</v>
      </c>
      <c r="Q207" s="219">
        <v>0.021499999999999998</v>
      </c>
      <c r="R207" s="219">
        <f>Q207*H207</f>
        <v>0.085999999999999993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273</v>
      </c>
      <c r="AT207" s="221" t="s">
        <v>361</v>
      </c>
      <c r="AU207" s="221" t="s">
        <v>80</v>
      </c>
      <c r="AY207" s="14" t="s">
        <v>123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78</v>
      </c>
      <c r="BK207" s="222">
        <f>ROUND(I207*H207,2)</f>
        <v>0</v>
      </c>
      <c r="BL207" s="14" t="s">
        <v>130</v>
      </c>
      <c r="BM207" s="221" t="s">
        <v>390</v>
      </c>
    </row>
    <row r="208" s="2" customFormat="1" ht="33" customHeight="1">
      <c r="A208" s="35"/>
      <c r="B208" s="36"/>
      <c r="C208" s="223" t="s">
        <v>391</v>
      </c>
      <c r="D208" s="223" t="s">
        <v>361</v>
      </c>
      <c r="E208" s="224" t="s">
        <v>392</v>
      </c>
      <c r="F208" s="225" t="s">
        <v>393</v>
      </c>
      <c r="G208" s="226" t="s">
        <v>203</v>
      </c>
      <c r="H208" s="227">
        <v>3</v>
      </c>
      <c r="I208" s="228"/>
      <c r="J208" s="229">
        <f>ROUND(I208*H208,2)</f>
        <v>0</v>
      </c>
      <c r="K208" s="230"/>
      <c r="L208" s="231"/>
      <c r="M208" s="232" t="s">
        <v>1</v>
      </c>
      <c r="N208" s="233" t="s">
        <v>38</v>
      </c>
      <c r="O208" s="88"/>
      <c r="P208" s="219">
        <f>O208*H208</f>
        <v>0</v>
      </c>
      <c r="Q208" s="219">
        <v>0.017500000000000002</v>
      </c>
      <c r="R208" s="219">
        <f>Q208*H208</f>
        <v>0.052500000000000005</v>
      </c>
      <c r="S208" s="219">
        <v>0</v>
      </c>
      <c r="T208" s="22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1" t="s">
        <v>273</v>
      </c>
      <c r="AT208" s="221" t="s">
        <v>361</v>
      </c>
      <c r="AU208" s="221" t="s">
        <v>80</v>
      </c>
      <c r="AY208" s="14" t="s">
        <v>123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4" t="s">
        <v>78</v>
      </c>
      <c r="BK208" s="222">
        <f>ROUND(I208*H208,2)</f>
        <v>0</v>
      </c>
      <c r="BL208" s="14" t="s">
        <v>130</v>
      </c>
      <c r="BM208" s="221" t="s">
        <v>394</v>
      </c>
    </row>
    <row r="209" s="2" customFormat="1" ht="16.5" customHeight="1">
      <c r="A209" s="35"/>
      <c r="B209" s="36"/>
      <c r="C209" s="209" t="s">
        <v>395</v>
      </c>
      <c r="D209" s="209" t="s">
        <v>126</v>
      </c>
      <c r="E209" s="210" t="s">
        <v>396</v>
      </c>
      <c r="F209" s="211" t="s">
        <v>397</v>
      </c>
      <c r="G209" s="212" t="s">
        <v>203</v>
      </c>
      <c r="H209" s="213">
        <v>8</v>
      </c>
      <c r="I209" s="214"/>
      <c r="J209" s="215">
        <f>ROUND(I209*H209,2)</f>
        <v>0</v>
      </c>
      <c r="K209" s="216"/>
      <c r="L209" s="41"/>
      <c r="M209" s="217" t="s">
        <v>1</v>
      </c>
      <c r="N209" s="218" t="s">
        <v>38</v>
      </c>
      <c r="O209" s="88"/>
      <c r="P209" s="219">
        <f>O209*H209</f>
        <v>0</v>
      </c>
      <c r="Q209" s="219">
        <v>0</v>
      </c>
      <c r="R209" s="219">
        <f>Q209*H209</f>
        <v>0</v>
      </c>
      <c r="S209" s="219">
        <v>0.00042000000000000002</v>
      </c>
      <c r="T209" s="220">
        <f>S209*H209</f>
        <v>0.0033600000000000001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130</v>
      </c>
      <c r="AT209" s="221" t="s">
        <v>126</v>
      </c>
      <c r="AU209" s="221" t="s">
        <v>80</v>
      </c>
      <c r="AY209" s="14" t="s">
        <v>123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78</v>
      </c>
      <c r="BK209" s="222">
        <f>ROUND(I209*H209,2)</f>
        <v>0</v>
      </c>
      <c r="BL209" s="14" t="s">
        <v>130</v>
      </c>
      <c r="BM209" s="221" t="s">
        <v>398</v>
      </c>
    </row>
    <row r="210" s="2" customFormat="1" ht="24.15" customHeight="1">
      <c r="A210" s="35"/>
      <c r="B210" s="36"/>
      <c r="C210" s="209" t="s">
        <v>399</v>
      </c>
      <c r="D210" s="209" t="s">
        <v>126</v>
      </c>
      <c r="E210" s="210" t="s">
        <v>400</v>
      </c>
      <c r="F210" s="211" t="s">
        <v>401</v>
      </c>
      <c r="G210" s="212" t="s">
        <v>220</v>
      </c>
      <c r="H210" s="213">
        <v>0.23100000000000001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38</v>
      </c>
      <c r="O210" s="88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130</v>
      </c>
      <c r="AT210" s="221" t="s">
        <v>126</v>
      </c>
      <c r="AU210" s="221" t="s">
        <v>80</v>
      </c>
      <c r="AY210" s="14" t="s">
        <v>123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78</v>
      </c>
      <c r="BK210" s="222">
        <f>ROUND(I210*H210,2)</f>
        <v>0</v>
      </c>
      <c r="BL210" s="14" t="s">
        <v>130</v>
      </c>
      <c r="BM210" s="221" t="s">
        <v>402</v>
      </c>
    </row>
    <row r="211" s="12" customFormat="1" ht="22.8" customHeight="1">
      <c r="A211" s="12"/>
      <c r="B211" s="193"/>
      <c r="C211" s="194"/>
      <c r="D211" s="195" t="s">
        <v>72</v>
      </c>
      <c r="E211" s="207" t="s">
        <v>403</v>
      </c>
      <c r="F211" s="207" t="s">
        <v>404</v>
      </c>
      <c r="G211" s="194"/>
      <c r="H211" s="194"/>
      <c r="I211" s="197"/>
      <c r="J211" s="208">
        <f>BK211</f>
        <v>0</v>
      </c>
      <c r="K211" s="194"/>
      <c r="L211" s="199"/>
      <c r="M211" s="200"/>
      <c r="N211" s="201"/>
      <c r="O211" s="201"/>
      <c r="P211" s="202">
        <f>SUM(P212:P218)</f>
        <v>0</v>
      </c>
      <c r="Q211" s="201"/>
      <c r="R211" s="202">
        <f>SUM(R212:R218)</f>
        <v>1.0554218799999999</v>
      </c>
      <c r="S211" s="201"/>
      <c r="T211" s="203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4" t="s">
        <v>80</v>
      </c>
      <c r="AT211" s="205" t="s">
        <v>72</v>
      </c>
      <c r="AU211" s="205" t="s">
        <v>78</v>
      </c>
      <c r="AY211" s="204" t="s">
        <v>123</v>
      </c>
      <c r="BK211" s="206">
        <f>SUM(BK212:BK218)</f>
        <v>0</v>
      </c>
    </row>
    <row r="212" s="2" customFormat="1" ht="24.15" customHeight="1">
      <c r="A212" s="35"/>
      <c r="B212" s="36"/>
      <c r="C212" s="209" t="s">
        <v>405</v>
      </c>
      <c r="D212" s="209" t="s">
        <v>126</v>
      </c>
      <c r="E212" s="210" t="s">
        <v>406</v>
      </c>
      <c r="F212" s="211" t="s">
        <v>407</v>
      </c>
      <c r="G212" s="212" t="s">
        <v>129</v>
      </c>
      <c r="H212" s="213">
        <v>31.103999999999999</v>
      </c>
      <c r="I212" s="214"/>
      <c r="J212" s="215">
        <f>ROUND(I212*H212,2)</f>
        <v>0</v>
      </c>
      <c r="K212" s="216"/>
      <c r="L212" s="41"/>
      <c r="M212" s="217" t="s">
        <v>1</v>
      </c>
      <c r="N212" s="218" t="s">
        <v>38</v>
      </c>
      <c r="O212" s="88"/>
      <c r="P212" s="219">
        <f>O212*H212</f>
        <v>0</v>
      </c>
      <c r="Q212" s="219">
        <v>0.0041700000000000001</v>
      </c>
      <c r="R212" s="219">
        <f>Q212*H212</f>
        <v>0.12970367999999999</v>
      </c>
      <c r="S212" s="219">
        <v>0</v>
      </c>
      <c r="T212" s="22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1" t="s">
        <v>130</v>
      </c>
      <c r="AT212" s="221" t="s">
        <v>126</v>
      </c>
      <c r="AU212" s="221" t="s">
        <v>80</v>
      </c>
      <c r="AY212" s="14" t="s">
        <v>123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4" t="s">
        <v>78</v>
      </c>
      <c r="BK212" s="222">
        <f>ROUND(I212*H212,2)</f>
        <v>0</v>
      </c>
      <c r="BL212" s="14" t="s">
        <v>130</v>
      </c>
      <c r="BM212" s="221" t="s">
        <v>408</v>
      </c>
    </row>
    <row r="213" s="2" customFormat="1" ht="24.15" customHeight="1">
      <c r="A213" s="35"/>
      <c r="B213" s="36"/>
      <c r="C213" s="223" t="s">
        <v>409</v>
      </c>
      <c r="D213" s="223" t="s">
        <v>361</v>
      </c>
      <c r="E213" s="224" t="s">
        <v>410</v>
      </c>
      <c r="F213" s="225" t="s">
        <v>411</v>
      </c>
      <c r="G213" s="226" t="s">
        <v>129</v>
      </c>
      <c r="H213" s="227">
        <v>21.600000000000001</v>
      </c>
      <c r="I213" s="228"/>
      <c r="J213" s="229">
        <f>ROUND(I213*H213,2)</f>
        <v>0</v>
      </c>
      <c r="K213" s="230"/>
      <c r="L213" s="231"/>
      <c r="M213" s="232" t="s">
        <v>1</v>
      </c>
      <c r="N213" s="233" t="s">
        <v>38</v>
      </c>
      <c r="O213" s="88"/>
      <c r="P213" s="219">
        <f>O213*H213</f>
        <v>0</v>
      </c>
      <c r="Q213" s="219">
        <v>0.019199999999999998</v>
      </c>
      <c r="R213" s="219">
        <f>Q213*H213</f>
        <v>0.41471999999999998</v>
      </c>
      <c r="S213" s="219">
        <v>0</v>
      </c>
      <c r="T213" s="22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273</v>
      </c>
      <c r="AT213" s="221" t="s">
        <v>361</v>
      </c>
      <c r="AU213" s="221" t="s">
        <v>80</v>
      </c>
      <c r="AY213" s="14" t="s">
        <v>123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78</v>
      </c>
      <c r="BK213" s="222">
        <f>ROUND(I213*H213,2)</f>
        <v>0</v>
      </c>
      <c r="BL213" s="14" t="s">
        <v>130</v>
      </c>
      <c r="BM213" s="221" t="s">
        <v>412</v>
      </c>
    </row>
    <row r="214" s="2" customFormat="1" ht="16.5" customHeight="1">
      <c r="A214" s="35"/>
      <c r="B214" s="36"/>
      <c r="C214" s="209" t="s">
        <v>413</v>
      </c>
      <c r="D214" s="209" t="s">
        <v>126</v>
      </c>
      <c r="E214" s="210" t="s">
        <v>414</v>
      </c>
      <c r="F214" s="211" t="s">
        <v>415</v>
      </c>
      <c r="G214" s="212" t="s">
        <v>129</v>
      </c>
      <c r="H214" s="213">
        <v>31.103999999999999</v>
      </c>
      <c r="I214" s="214"/>
      <c r="J214" s="215">
        <f>ROUND(I214*H214,2)</f>
        <v>0</v>
      </c>
      <c r="K214" s="216"/>
      <c r="L214" s="41"/>
      <c r="M214" s="217" t="s">
        <v>1</v>
      </c>
      <c r="N214" s="218" t="s">
        <v>38</v>
      </c>
      <c r="O214" s="88"/>
      <c r="P214" s="219">
        <f>O214*H214</f>
        <v>0</v>
      </c>
      <c r="Q214" s="219">
        <v>0.00029999999999999997</v>
      </c>
      <c r="R214" s="219">
        <f>Q214*H214</f>
        <v>0.0093311999999999996</v>
      </c>
      <c r="S214" s="219">
        <v>0</v>
      </c>
      <c r="T214" s="22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1" t="s">
        <v>130</v>
      </c>
      <c r="AT214" s="221" t="s">
        <v>126</v>
      </c>
      <c r="AU214" s="221" t="s">
        <v>80</v>
      </c>
      <c r="AY214" s="14" t="s">
        <v>123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4" t="s">
        <v>78</v>
      </c>
      <c r="BK214" s="222">
        <f>ROUND(I214*H214,2)</f>
        <v>0</v>
      </c>
      <c r="BL214" s="14" t="s">
        <v>130</v>
      </c>
      <c r="BM214" s="221" t="s">
        <v>416</v>
      </c>
    </row>
    <row r="215" s="2" customFormat="1" ht="24.15" customHeight="1">
      <c r="A215" s="35"/>
      <c r="B215" s="36"/>
      <c r="C215" s="223" t="s">
        <v>417</v>
      </c>
      <c r="D215" s="223" t="s">
        <v>361</v>
      </c>
      <c r="E215" s="224" t="s">
        <v>418</v>
      </c>
      <c r="F215" s="225" t="s">
        <v>419</v>
      </c>
      <c r="G215" s="226" t="s">
        <v>129</v>
      </c>
      <c r="H215" s="227">
        <v>15.725</v>
      </c>
      <c r="I215" s="228"/>
      <c r="J215" s="229">
        <f>ROUND(I215*H215,2)</f>
        <v>0</v>
      </c>
      <c r="K215" s="230"/>
      <c r="L215" s="231"/>
      <c r="M215" s="232" t="s">
        <v>1</v>
      </c>
      <c r="N215" s="233" t="s">
        <v>38</v>
      </c>
      <c r="O215" s="88"/>
      <c r="P215" s="219">
        <f>O215*H215</f>
        <v>0</v>
      </c>
      <c r="Q215" s="219">
        <v>0.023</v>
      </c>
      <c r="R215" s="219">
        <f>Q215*H215</f>
        <v>0.36167499999999997</v>
      </c>
      <c r="S215" s="219">
        <v>0</v>
      </c>
      <c r="T215" s="22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1" t="s">
        <v>273</v>
      </c>
      <c r="AT215" s="221" t="s">
        <v>361</v>
      </c>
      <c r="AU215" s="221" t="s">
        <v>80</v>
      </c>
      <c r="AY215" s="14" t="s">
        <v>123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4" t="s">
        <v>78</v>
      </c>
      <c r="BK215" s="222">
        <f>ROUND(I215*H215,2)</f>
        <v>0</v>
      </c>
      <c r="BL215" s="14" t="s">
        <v>130</v>
      </c>
      <c r="BM215" s="221" t="s">
        <v>420</v>
      </c>
    </row>
    <row r="216" s="2" customFormat="1" ht="16.5" customHeight="1">
      <c r="A216" s="35"/>
      <c r="B216" s="36"/>
      <c r="C216" s="209" t="s">
        <v>421</v>
      </c>
      <c r="D216" s="209" t="s">
        <v>126</v>
      </c>
      <c r="E216" s="210" t="s">
        <v>422</v>
      </c>
      <c r="F216" s="211" t="s">
        <v>423</v>
      </c>
      <c r="G216" s="212" t="s">
        <v>148</v>
      </c>
      <c r="H216" s="213">
        <v>46.399999999999999</v>
      </c>
      <c r="I216" s="214"/>
      <c r="J216" s="215">
        <f>ROUND(I216*H216,2)</f>
        <v>0</v>
      </c>
      <c r="K216" s="216"/>
      <c r="L216" s="41"/>
      <c r="M216" s="217" t="s">
        <v>1</v>
      </c>
      <c r="N216" s="218" t="s">
        <v>38</v>
      </c>
      <c r="O216" s="88"/>
      <c r="P216" s="219">
        <f>O216*H216</f>
        <v>0</v>
      </c>
      <c r="Q216" s="219">
        <v>3.0000000000000001E-05</v>
      </c>
      <c r="R216" s="219">
        <f>Q216*H216</f>
        <v>0.001392</v>
      </c>
      <c r="S216" s="219">
        <v>0</v>
      </c>
      <c r="T216" s="22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1" t="s">
        <v>130</v>
      </c>
      <c r="AT216" s="221" t="s">
        <v>126</v>
      </c>
      <c r="AU216" s="221" t="s">
        <v>80</v>
      </c>
      <c r="AY216" s="14" t="s">
        <v>123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4" t="s">
        <v>78</v>
      </c>
      <c r="BK216" s="222">
        <f>ROUND(I216*H216,2)</f>
        <v>0</v>
      </c>
      <c r="BL216" s="14" t="s">
        <v>130</v>
      </c>
      <c r="BM216" s="221" t="s">
        <v>424</v>
      </c>
    </row>
    <row r="217" s="2" customFormat="1" ht="24.15" customHeight="1">
      <c r="A217" s="35"/>
      <c r="B217" s="36"/>
      <c r="C217" s="209" t="s">
        <v>425</v>
      </c>
      <c r="D217" s="209" t="s">
        <v>126</v>
      </c>
      <c r="E217" s="210" t="s">
        <v>426</v>
      </c>
      <c r="F217" s="211" t="s">
        <v>427</v>
      </c>
      <c r="G217" s="212" t="s">
        <v>129</v>
      </c>
      <c r="H217" s="213">
        <v>18</v>
      </c>
      <c r="I217" s="214"/>
      <c r="J217" s="215">
        <f>ROUND(I217*H217,2)</f>
        <v>0</v>
      </c>
      <c r="K217" s="216"/>
      <c r="L217" s="41"/>
      <c r="M217" s="217" t="s">
        <v>1</v>
      </c>
      <c r="N217" s="218" t="s">
        <v>38</v>
      </c>
      <c r="O217" s="88"/>
      <c r="P217" s="219">
        <f>O217*H217</f>
        <v>0</v>
      </c>
      <c r="Q217" s="219">
        <v>0.0077000000000000002</v>
      </c>
      <c r="R217" s="219">
        <f>Q217*H217</f>
        <v>0.1386</v>
      </c>
      <c r="S217" s="219">
        <v>0</v>
      </c>
      <c r="T217" s="22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130</v>
      </c>
      <c r="AT217" s="221" t="s">
        <v>126</v>
      </c>
      <c r="AU217" s="221" t="s">
        <v>80</v>
      </c>
      <c r="AY217" s="14" t="s">
        <v>123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78</v>
      </c>
      <c r="BK217" s="222">
        <f>ROUND(I217*H217,2)</f>
        <v>0</v>
      </c>
      <c r="BL217" s="14" t="s">
        <v>130</v>
      </c>
      <c r="BM217" s="221" t="s">
        <v>428</v>
      </c>
    </row>
    <row r="218" s="2" customFormat="1" ht="24.15" customHeight="1">
      <c r="A218" s="35"/>
      <c r="B218" s="36"/>
      <c r="C218" s="209" t="s">
        <v>429</v>
      </c>
      <c r="D218" s="209" t="s">
        <v>126</v>
      </c>
      <c r="E218" s="210" t="s">
        <v>430</v>
      </c>
      <c r="F218" s="211" t="s">
        <v>431</v>
      </c>
      <c r="G218" s="212" t="s">
        <v>220</v>
      </c>
      <c r="H218" s="213">
        <v>1.0549999999999999</v>
      </c>
      <c r="I218" s="214"/>
      <c r="J218" s="215">
        <f>ROUND(I218*H218,2)</f>
        <v>0</v>
      </c>
      <c r="K218" s="216"/>
      <c r="L218" s="41"/>
      <c r="M218" s="217" t="s">
        <v>1</v>
      </c>
      <c r="N218" s="218" t="s">
        <v>38</v>
      </c>
      <c r="O218" s="88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1" t="s">
        <v>130</v>
      </c>
      <c r="AT218" s="221" t="s">
        <v>126</v>
      </c>
      <c r="AU218" s="221" t="s">
        <v>80</v>
      </c>
      <c r="AY218" s="14" t="s">
        <v>123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4" t="s">
        <v>78</v>
      </c>
      <c r="BK218" s="222">
        <f>ROUND(I218*H218,2)</f>
        <v>0</v>
      </c>
      <c r="BL218" s="14" t="s">
        <v>130</v>
      </c>
      <c r="BM218" s="221" t="s">
        <v>432</v>
      </c>
    </row>
    <row r="219" s="12" customFormat="1" ht="22.8" customHeight="1">
      <c r="A219" s="12"/>
      <c r="B219" s="193"/>
      <c r="C219" s="194"/>
      <c r="D219" s="195" t="s">
        <v>72</v>
      </c>
      <c r="E219" s="207" t="s">
        <v>433</v>
      </c>
      <c r="F219" s="207" t="s">
        <v>434</v>
      </c>
      <c r="G219" s="194"/>
      <c r="H219" s="194"/>
      <c r="I219" s="197"/>
      <c r="J219" s="208">
        <f>BK219</f>
        <v>0</v>
      </c>
      <c r="K219" s="194"/>
      <c r="L219" s="199"/>
      <c r="M219" s="200"/>
      <c r="N219" s="201"/>
      <c r="O219" s="201"/>
      <c r="P219" s="202">
        <f>SUM(P220:P221)</f>
        <v>0</v>
      </c>
      <c r="Q219" s="201"/>
      <c r="R219" s="202">
        <f>SUM(R220:R221)</f>
        <v>0</v>
      </c>
      <c r="S219" s="201"/>
      <c r="T219" s="203">
        <f>SUM(T220:T221)</f>
        <v>0.1404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4" t="s">
        <v>80</v>
      </c>
      <c r="AT219" s="205" t="s">
        <v>72</v>
      </c>
      <c r="AU219" s="205" t="s">
        <v>78</v>
      </c>
      <c r="AY219" s="204" t="s">
        <v>123</v>
      </c>
      <c r="BK219" s="206">
        <f>SUM(BK220:BK221)</f>
        <v>0</v>
      </c>
    </row>
    <row r="220" s="2" customFormat="1" ht="24.15" customHeight="1">
      <c r="A220" s="35"/>
      <c r="B220" s="36"/>
      <c r="C220" s="209" t="s">
        <v>435</v>
      </c>
      <c r="D220" s="209" t="s">
        <v>126</v>
      </c>
      <c r="E220" s="210" t="s">
        <v>436</v>
      </c>
      <c r="F220" s="211" t="s">
        <v>437</v>
      </c>
      <c r="G220" s="212" t="s">
        <v>148</v>
      </c>
      <c r="H220" s="213">
        <v>46.799999999999997</v>
      </c>
      <c r="I220" s="214"/>
      <c r="J220" s="215">
        <f>ROUND(I220*H220,2)</f>
        <v>0</v>
      </c>
      <c r="K220" s="216"/>
      <c r="L220" s="41"/>
      <c r="M220" s="217" t="s">
        <v>1</v>
      </c>
      <c r="N220" s="218" t="s">
        <v>38</v>
      </c>
      <c r="O220" s="88"/>
      <c r="P220" s="219">
        <f>O220*H220</f>
        <v>0</v>
      </c>
      <c r="Q220" s="219">
        <v>0</v>
      </c>
      <c r="R220" s="219">
        <f>Q220*H220</f>
        <v>0</v>
      </c>
      <c r="S220" s="219">
        <v>0.0030000000000000001</v>
      </c>
      <c r="T220" s="220">
        <f>S220*H220</f>
        <v>0.1404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1" t="s">
        <v>130</v>
      </c>
      <c r="AT220" s="221" t="s">
        <v>126</v>
      </c>
      <c r="AU220" s="221" t="s">
        <v>80</v>
      </c>
      <c r="AY220" s="14" t="s">
        <v>123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4" t="s">
        <v>78</v>
      </c>
      <c r="BK220" s="222">
        <f>ROUND(I220*H220,2)</f>
        <v>0</v>
      </c>
      <c r="BL220" s="14" t="s">
        <v>130</v>
      </c>
      <c r="BM220" s="221" t="s">
        <v>438</v>
      </c>
    </row>
    <row r="221" s="2" customFormat="1" ht="16.5" customHeight="1">
      <c r="A221" s="35"/>
      <c r="B221" s="36"/>
      <c r="C221" s="209" t="s">
        <v>439</v>
      </c>
      <c r="D221" s="209" t="s">
        <v>126</v>
      </c>
      <c r="E221" s="210" t="s">
        <v>440</v>
      </c>
      <c r="F221" s="211" t="s">
        <v>441</v>
      </c>
      <c r="G221" s="212" t="s">
        <v>148</v>
      </c>
      <c r="H221" s="213">
        <v>46.799999999999997</v>
      </c>
      <c r="I221" s="214"/>
      <c r="J221" s="215">
        <f>ROUND(I221*H221,2)</f>
        <v>0</v>
      </c>
      <c r="K221" s="216"/>
      <c r="L221" s="41"/>
      <c r="M221" s="217" t="s">
        <v>1</v>
      </c>
      <c r="N221" s="218" t="s">
        <v>38</v>
      </c>
      <c r="O221" s="88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1" t="s">
        <v>130</v>
      </c>
      <c r="AT221" s="221" t="s">
        <v>126</v>
      </c>
      <c r="AU221" s="221" t="s">
        <v>80</v>
      </c>
      <c r="AY221" s="14" t="s">
        <v>123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4" t="s">
        <v>78</v>
      </c>
      <c r="BK221" s="222">
        <f>ROUND(I221*H221,2)</f>
        <v>0</v>
      </c>
      <c r="BL221" s="14" t="s">
        <v>130</v>
      </c>
      <c r="BM221" s="221" t="s">
        <v>442</v>
      </c>
    </row>
    <row r="222" s="12" customFormat="1" ht="22.8" customHeight="1">
      <c r="A222" s="12"/>
      <c r="B222" s="193"/>
      <c r="C222" s="194"/>
      <c r="D222" s="195" t="s">
        <v>72</v>
      </c>
      <c r="E222" s="207" t="s">
        <v>443</v>
      </c>
      <c r="F222" s="207" t="s">
        <v>444</v>
      </c>
      <c r="G222" s="194"/>
      <c r="H222" s="194"/>
      <c r="I222" s="197"/>
      <c r="J222" s="208">
        <f>BK222</f>
        <v>0</v>
      </c>
      <c r="K222" s="194"/>
      <c r="L222" s="199"/>
      <c r="M222" s="200"/>
      <c r="N222" s="201"/>
      <c r="O222" s="201"/>
      <c r="P222" s="202">
        <f>SUM(P223:P225)</f>
        <v>0</v>
      </c>
      <c r="Q222" s="201"/>
      <c r="R222" s="202">
        <f>SUM(R223:R225)</f>
        <v>1.4208479999999999</v>
      </c>
      <c r="S222" s="201"/>
      <c r="T222" s="20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4" t="s">
        <v>80</v>
      </c>
      <c r="AT222" s="205" t="s">
        <v>72</v>
      </c>
      <c r="AU222" s="205" t="s">
        <v>78</v>
      </c>
      <c r="AY222" s="204" t="s">
        <v>123</v>
      </c>
      <c r="BK222" s="206">
        <f>SUM(BK223:BK225)</f>
        <v>0</v>
      </c>
    </row>
    <row r="223" s="2" customFormat="1" ht="24.15" customHeight="1">
      <c r="A223" s="35"/>
      <c r="B223" s="36"/>
      <c r="C223" s="209" t="s">
        <v>445</v>
      </c>
      <c r="D223" s="209" t="s">
        <v>126</v>
      </c>
      <c r="E223" s="210" t="s">
        <v>446</v>
      </c>
      <c r="F223" s="211" t="s">
        <v>447</v>
      </c>
      <c r="G223" s="212" t="s">
        <v>129</v>
      </c>
      <c r="H223" s="213">
        <v>37.950000000000003</v>
      </c>
      <c r="I223" s="214"/>
      <c r="J223" s="215">
        <f>ROUND(I223*H223,2)</f>
        <v>0</v>
      </c>
      <c r="K223" s="216"/>
      <c r="L223" s="41"/>
      <c r="M223" s="217" t="s">
        <v>1</v>
      </c>
      <c r="N223" s="218" t="s">
        <v>38</v>
      </c>
      <c r="O223" s="88"/>
      <c r="P223" s="219">
        <f>O223*H223</f>
        <v>0</v>
      </c>
      <c r="Q223" s="219">
        <v>0.024459999999999999</v>
      </c>
      <c r="R223" s="219">
        <f>Q223*H223</f>
        <v>0.928257</v>
      </c>
      <c r="S223" s="219">
        <v>0</v>
      </c>
      <c r="T223" s="22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1" t="s">
        <v>130</v>
      </c>
      <c r="AT223" s="221" t="s">
        <v>126</v>
      </c>
      <c r="AU223" s="221" t="s">
        <v>80</v>
      </c>
      <c r="AY223" s="14" t="s">
        <v>123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4" t="s">
        <v>78</v>
      </c>
      <c r="BK223" s="222">
        <f>ROUND(I223*H223,2)</f>
        <v>0</v>
      </c>
      <c r="BL223" s="14" t="s">
        <v>130</v>
      </c>
      <c r="BM223" s="221" t="s">
        <v>448</v>
      </c>
    </row>
    <row r="224" s="2" customFormat="1" ht="24.15" customHeight="1">
      <c r="A224" s="35"/>
      <c r="B224" s="36"/>
      <c r="C224" s="223" t="s">
        <v>449</v>
      </c>
      <c r="D224" s="223" t="s">
        <v>361</v>
      </c>
      <c r="E224" s="224" t="s">
        <v>450</v>
      </c>
      <c r="F224" s="225" t="s">
        <v>451</v>
      </c>
      <c r="G224" s="226" t="s">
        <v>129</v>
      </c>
      <c r="H224" s="227">
        <v>41.744999999999997</v>
      </c>
      <c r="I224" s="228"/>
      <c r="J224" s="229">
        <f>ROUND(I224*H224,2)</f>
        <v>0</v>
      </c>
      <c r="K224" s="230"/>
      <c r="L224" s="231"/>
      <c r="M224" s="232" t="s">
        <v>1</v>
      </c>
      <c r="N224" s="233" t="s">
        <v>38</v>
      </c>
      <c r="O224" s="88"/>
      <c r="P224" s="219">
        <f>O224*H224</f>
        <v>0</v>
      </c>
      <c r="Q224" s="219">
        <v>0.0118</v>
      </c>
      <c r="R224" s="219">
        <f>Q224*H224</f>
        <v>0.49259099999999995</v>
      </c>
      <c r="S224" s="219">
        <v>0</v>
      </c>
      <c r="T224" s="22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1" t="s">
        <v>273</v>
      </c>
      <c r="AT224" s="221" t="s">
        <v>361</v>
      </c>
      <c r="AU224" s="221" t="s">
        <v>80</v>
      </c>
      <c r="AY224" s="14" t="s">
        <v>123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4" t="s">
        <v>78</v>
      </c>
      <c r="BK224" s="222">
        <f>ROUND(I224*H224,2)</f>
        <v>0</v>
      </c>
      <c r="BL224" s="14" t="s">
        <v>130</v>
      </c>
      <c r="BM224" s="221" t="s">
        <v>452</v>
      </c>
    </row>
    <row r="225" s="2" customFormat="1" ht="24.15" customHeight="1">
      <c r="A225" s="35"/>
      <c r="B225" s="36"/>
      <c r="C225" s="209" t="s">
        <v>453</v>
      </c>
      <c r="D225" s="209" t="s">
        <v>126</v>
      </c>
      <c r="E225" s="210" t="s">
        <v>454</v>
      </c>
      <c r="F225" s="211" t="s">
        <v>455</v>
      </c>
      <c r="G225" s="212" t="s">
        <v>220</v>
      </c>
      <c r="H225" s="213">
        <v>1.421</v>
      </c>
      <c r="I225" s="214"/>
      <c r="J225" s="215">
        <f>ROUND(I225*H225,2)</f>
        <v>0</v>
      </c>
      <c r="K225" s="216"/>
      <c r="L225" s="41"/>
      <c r="M225" s="217" t="s">
        <v>1</v>
      </c>
      <c r="N225" s="218" t="s">
        <v>38</v>
      </c>
      <c r="O225" s="88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1" t="s">
        <v>130</v>
      </c>
      <c r="AT225" s="221" t="s">
        <v>126</v>
      </c>
      <c r="AU225" s="221" t="s">
        <v>80</v>
      </c>
      <c r="AY225" s="14" t="s">
        <v>123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4" t="s">
        <v>78</v>
      </c>
      <c r="BK225" s="222">
        <f>ROUND(I225*H225,2)</f>
        <v>0</v>
      </c>
      <c r="BL225" s="14" t="s">
        <v>130</v>
      </c>
      <c r="BM225" s="221" t="s">
        <v>456</v>
      </c>
    </row>
    <row r="226" s="12" customFormat="1" ht="22.8" customHeight="1">
      <c r="A226" s="12"/>
      <c r="B226" s="193"/>
      <c r="C226" s="194"/>
      <c r="D226" s="195" t="s">
        <v>72</v>
      </c>
      <c r="E226" s="207" t="s">
        <v>457</v>
      </c>
      <c r="F226" s="207" t="s">
        <v>458</v>
      </c>
      <c r="G226" s="194"/>
      <c r="H226" s="194"/>
      <c r="I226" s="197"/>
      <c r="J226" s="208">
        <f>BK226</f>
        <v>0</v>
      </c>
      <c r="K226" s="194"/>
      <c r="L226" s="199"/>
      <c r="M226" s="200"/>
      <c r="N226" s="201"/>
      <c r="O226" s="201"/>
      <c r="P226" s="202">
        <f>P227</f>
        <v>0</v>
      </c>
      <c r="Q226" s="201"/>
      <c r="R226" s="202">
        <f>R227</f>
        <v>0.0064000000000000003</v>
      </c>
      <c r="S226" s="201"/>
      <c r="T226" s="20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4" t="s">
        <v>80</v>
      </c>
      <c r="AT226" s="205" t="s">
        <v>72</v>
      </c>
      <c r="AU226" s="205" t="s">
        <v>78</v>
      </c>
      <c r="AY226" s="204" t="s">
        <v>123</v>
      </c>
      <c r="BK226" s="206">
        <f>BK227</f>
        <v>0</v>
      </c>
    </row>
    <row r="227" s="2" customFormat="1" ht="24.15" customHeight="1">
      <c r="A227" s="35"/>
      <c r="B227" s="36"/>
      <c r="C227" s="209" t="s">
        <v>459</v>
      </c>
      <c r="D227" s="209" t="s">
        <v>126</v>
      </c>
      <c r="E227" s="210" t="s">
        <v>460</v>
      </c>
      <c r="F227" s="211" t="s">
        <v>461</v>
      </c>
      <c r="G227" s="212" t="s">
        <v>203</v>
      </c>
      <c r="H227" s="213">
        <v>8</v>
      </c>
      <c r="I227" s="214"/>
      <c r="J227" s="215">
        <f>ROUND(I227*H227,2)</f>
        <v>0</v>
      </c>
      <c r="K227" s="216"/>
      <c r="L227" s="41"/>
      <c r="M227" s="217" t="s">
        <v>1</v>
      </c>
      <c r="N227" s="218" t="s">
        <v>38</v>
      </c>
      <c r="O227" s="88"/>
      <c r="P227" s="219">
        <f>O227*H227</f>
        <v>0</v>
      </c>
      <c r="Q227" s="219">
        <v>0.00080000000000000004</v>
      </c>
      <c r="R227" s="219">
        <f>Q227*H227</f>
        <v>0.0064000000000000003</v>
      </c>
      <c r="S227" s="219">
        <v>0</v>
      </c>
      <c r="T227" s="22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1" t="s">
        <v>130</v>
      </c>
      <c r="AT227" s="221" t="s">
        <v>126</v>
      </c>
      <c r="AU227" s="221" t="s">
        <v>80</v>
      </c>
      <c r="AY227" s="14" t="s">
        <v>123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4" t="s">
        <v>78</v>
      </c>
      <c r="BK227" s="222">
        <f>ROUND(I227*H227,2)</f>
        <v>0</v>
      </c>
      <c r="BL227" s="14" t="s">
        <v>130</v>
      </c>
      <c r="BM227" s="221" t="s">
        <v>462</v>
      </c>
    </row>
    <row r="228" s="12" customFormat="1" ht="22.8" customHeight="1">
      <c r="A228" s="12"/>
      <c r="B228" s="193"/>
      <c r="C228" s="194"/>
      <c r="D228" s="195" t="s">
        <v>72</v>
      </c>
      <c r="E228" s="207" t="s">
        <v>463</v>
      </c>
      <c r="F228" s="207" t="s">
        <v>464</v>
      </c>
      <c r="G228" s="194"/>
      <c r="H228" s="194"/>
      <c r="I228" s="197"/>
      <c r="J228" s="208">
        <f>BK228</f>
        <v>0</v>
      </c>
      <c r="K228" s="194"/>
      <c r="L228" s="199"/>
      <c r="M228" s="200"/>
      <c r="N228" s="201"/>
      <c r="O228" s="201"/>
      <c r="P228" s="202">
        <f>SUM(P229:P235)</f>
        <v>0</v>
      </c>
      <c r="Q228" s="201"/>
      <c r="R228" s="202">
        <f>SUM(R229:R235)</f>
        <v>0.34658</v>
      </c>
      <c r="S228" s="201"/>
      <c r="T228" s="203">
        <f>SUM(T229:T235)</f>
        <v>0.045687800000000001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4" t="s">
        <v>80</v>
      </c>
      <c r="AT228" s="205" t="s">
        <v>72</v>
      </c>
      <c r="AU228" s="205" t="s">
        <v>78</v>
      </c>
      <c r="AY228" s="204" t="s">
        <v>123</v>
      </c>
      <c r="BK228" s="206">
        <f>SUM(BK229:BK235)</f>
        <v>0</v>
      </c>
    </row>
    <row r="229" s="2" customFormat="1" ht="16.5" customHeight="1">
      <c r="A229" s="35"/>
      <c r="B229" s="36"/>
      <c r="C229" s="209" t="s">
        <v>465</v>
      </c>
      <c r="D229" s="209" t="s">
        <v>126</v>
      </c>
      <c r="E229" s="210" t="s">
        <v>466</v>
      </c>
      <c r="F229" s="211" t="s">
        <v>467</v>
      </c>
      <c r="G229" s="212" t="s">
        <v>129</v>
      </c>
      <c r="H229" s="213">
        <v>147.38</v>
      </c>
      <c r="I229" s="214"/>
      <c r="J229" s="215">
        <f>ROUND(I229*H229,2)</f>
        <v>0</v>
      </c>
      <c r="K229" s="216"/>
      <c r="L229" s="41"/>
      <c r="M229" s="217" t="s">
        <v>1</v>
      </c>
      <c r="N229" s="218" t="s">
        <v>38</v>
      </c>
      <c r="O229" s="88"/>
      <c r="P229" s="219">
        <f>O229*H229</f>
        <v>0</v>
      </c>
      <c r="Q229" s="219">
        <v>0.001</v>
      </c>
      <c r="R229" s="219">
        <f>Q229*H229</f>
        <v>0.14738000000000001</v>
      </c>
      <c r="S229" s="219">
        <v>0.00031</v>
      </c>
      <c r="T229" s="220">
        <f>S229*H229</f>
        <v>0.045687800000000001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1" t="s">
        <v>130</v>
      </c>
      <c r="AT229" s="221" t="s">
        <v>126</v>
      </c>
      <c r="AU229" s="221" t="s">
        <v>80</v>
      </c>
      <c r="AY229" s="14" t="s">
        <v>123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4" t="s">
        <v>78</v>
      </c>
      <c r="BK229" s="222">
        <f>ROUND(I229*H229,2)</f>
        <v>0</v>
      </c>
      <c r="BL229" s="14" t="s">
        <v>130</v>
      </c>
      <c r="BM229" s="221" t="s">
        <v>468</v>
      </c>
    </row>
    <row r="230" s="2" customFormat="1" ht="24.15" customHeight="1">
      <c r="A230" s="35"/>
      <c r="B230" s="36"/>
      <c r="C230" s="209" t="s">
        <v>469</v>
      </c>
      <c r="D230" s="209" t="s">
        <v>126</v>
      </c>
      <c r="E230" s="210" t="s">
        <v>470</v>
      </c>
      <c r="F230" s="211" t="s">
        <v>471</v>
      </c>
      <c r="G230" s="212" t="s">
        <v>129</v>
      </c>
      <c r="H230" s="213">
        <v>147.38</v>
      </c>
      <c r="I230" s="214"/>
      <c r="J230" s="215">
        <f>ROUND(I230*H230,2)</f>
        <v>0</v>
      </c>
      <c r="K230" s="216"/>
      <c r="L230" s="41"/>
      <c r="M230" s="217" t="s">
        <v>1</v>
      </c>
      <c r="N230" s="218" t="s">
        <v>38</v>
      </c>
      <c r="O230" s="88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1" t="s">
        <v>130</v>
      </c>
      <c r="AT230" s="221" t="s">
        <v>126</v>
      </c>
      <c r="AU230" s="221" t="s">
        <v>80</v>
      </c>
      <c r="AY230" s="14" t="s">
        <v>123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4" t="s">
        <v>78</v>
      </c>
      <c r="BK230" s="222">
        <f>ROUND(I230*H230,2)</f>
        <v>0</v>
      </c>
      <c r="BL230" s="14" t="s">
        <v>130</v>
      </c>
      <c r="BM230" s="221" t="s">
        <v>472</v>
      </c>
    </row>
    <row r="231" s="2" customFormat="1" ht="24.15" customHeight="1">
      <c r="A231" s="35"/>
      <c r="B231" s="36"/>
      <c r="C231" s="209" t="s">
        <v>473</v>
      </c>
      <c r="D231" s="209" t="s">
        <v>126</v>
      </c>
      <c r="E231" s="210" t="s">
        <v>474</v>
      </c>
      <c r="F231" s="211" t="s">
        <v>475</v>
      </c>
      <c r="G231" s="212" t="s">
        <v>129</v>
      </c>
      <c r="H231" s="213">
        <v>150</v>
      </c>
      <c r="I231" s="214"/>
      <c r="J231" s="215">
        <f>ROUND(I231*H231,2)</f>
        <v>0</v>
      </c>
      <c r="K231" s="216"/>
      <c r="L231" s="41"/>
      <c r="M231" s="217" t="s">
        <v>1</v>
      </c>
      <c r="N231" s="218" t="s">
        <v>38</v>
      </c>
      <c r="O231" s="88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1" t="s">
        <v>130</v>
      </c>
      <c r="AT231" s="221" t="s">
        <v>126</v>
      </c>
      <c r="AU231" s="221" t="s">
        <v>80</v>
      </c>
      <c r="AY231" s="14" t="s">
        <v>123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4" t="s">
        <v>78</v>
      </c>
      <c r="BK231" s="222">
        <f>ROUND(I231*H231,2)</f>
        <v>0</v>
      </c>
      <c r="BL231" s="14" t="s">
        <v>130</v>
      </c>
      <c r="BM231" s="221" t="s">
        <v>476</v>
      </c>
    </row>
    <row r="232" s="2" customFormat="1" ht="24.15" customHeight="1">
      <c r="A232" s="35"/>
      <c r="B232" s="36"/>
      <c r="C232" s="209" t="s">
        <v>477</v>
      </c>
      <c r="D232" s="209" t="s">
        <v>126</v>
      </c>
      <c r="E232" s="210" t="s">
        <v>478</v>
      </c>
      <c r="F232" s="211" t="s">
        <v>479</v>
      </c>
      <c r="G232" s="212" t="s">
        <v>129</v>
      </c>
      <c r="H232" s="213">
        <v>400</v>
      </c>
      <c r="I232" s="214"/>
      <c r="J232" s="215">
        <f>ROUND(I232*H232,2)</f>
        <v>0</v>
      </c>
      <c r="K232" s="216"/>
      <c r="L232" s="41"/>
      <c r="M232" s="217" t="s">
        <v>1</v>
      </c>
      <c r="N232" s="218" t="s">
        <v>38</v>
      </c>
      <c r="O232" s="88"/>
      <c r="P232" s="219">
        <f>O232*H232</f>
        <v>0</v>
      </c>
      <c r="Q232" s="219">
        <v>0.00020000000000000001</v>
      </c>
      <c r="R232" s="219">
        <f>Q232*H232</f>
        <v>0.080000000000000002</v>
      </c>
      <c r="S232" s="219">
        <v>0</v>
      </c>
      <c r="T232" s="22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1" t="s">
        <v>130</v>
      </c>
      <c r="AT232" s="221" t="s">
        <v>126</v>
      </c>
      <c r="AU232" s="221" t="s">
        <v>80</v>
      </c>
      <c r="AY232" s="14" t="s">
        <v>123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4" t="s">
        <v>78</v>
      </c>
      <c r="BK232" s="222">
        <f>ROUND(I232*H232,2)</f>
        <v>0</v>
      </c>
      <c r="BL232" s="14" t="s">
        <v>130</v>
      </c>
      <c r="BM232" s="221" t="s">
        <v>480</v>
      </c>
    </row>
    <row r="233" s="2" customFormat="1" ht="24.15" customHeight="1">
      <c r="A233" s="35"/>
      <c r="B233" s="36"/>
      <c r="C233" s="209" t="s">
        <v>481</v>
      </c>
      <c r="D233" s="209" t="s">
        <v>126</v>
      </c>
      <c r="E233" s="210" t="s">
        <v>482</v>
      </c>
      <c r="F233" s="211" t="s">
        <v>483</v>
      </c>
      <c r="G233" s="212" t="s">
        <v>129</v>
      </c>
      <c r="H233" s="213">
        <v>400</v>
      </c>
      <c r="I233" s="214"/>
      <c r="J233" s="215">
        <f>ROUND(I233*H233,2)</f>
        <v>0</v>
      </c>
      <c r="K233" s="216"/>
      <c r="L233" s="41"/>
      <c r="M233" s="217" t="s">
        <v>1</v>
      </c>
      <c r="N233" s="218" t="s">
        <v>38</v>
      </c>
      <c r="O233" s="88"/>
      <c r="P233" s="219">
        <f>O233*H233</f>
        <v>0</v>
      </c>
      <c r="Q233" s="219">
        <v>0.00029</v>
      </c>
      <c r="R233" s="219">
        <f>Q233*H233</f>
        <v>0.11600000000000001</v>
      </c>
      <c r="S233" s="219">
        <v>0</v>
      </c>
      <c r="T233" s="22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1" t="s">
        <v>130</v>
      </c>
      <c r="AT233" s="221" t="s">
        <v>126</v>
      </c>
      <c r="AU233" s="221" t="s">
        <v>80</v>
      </c>
      <c r="AY233" s="14" t="s">
        <v>123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4" t="s">
        <v>78</v>
      </c>
      <c r="BK233" s="222">
        <f>ROUND(I233*H233,2)</f>
        <v>0</v>
      </c>
      <c r="BL233" s="14" t="s">
        <v>130</v>
      </c>
      <c r="BM233" s="221" t="s">
        <v>484</v>
      </c>
    </row>
    <row r="234" s="2" customFormat="1" ht="21.75" customHeight="1">
      <c r="A234" s="35"/>
      <c r="B234" s="36"/>
      <c r="C234" s="209" t="s">
        <v>485</v>
      </c>
      <c r="D234" s="209" t="s">
        <v>126</v>
      </c>
      <c r="E234" s="210" t="s">
        <v>486</v>
      </c>
      <c r="F234" s="211" t="s">
        <v>487</v>
      </c>
      <c r="G234" s="212" t="s">
        <v>129</v>
      </c>
      <c r="H234" s="213">
        <v>20</v>
      </c>
      <c r="I234" s="214"/>
      <c r="J234" s="215">
        <f>ROUND(I234*H234,2)</f>
        <v>0</v>
      </c>
      <c r="K234" s="216"/>
      <c r="L234" s="41"/>
      <c r="M234" s="217" t="s">
        <v>1</v>
      </c>
      <c r="N234" s="218" t="s">
        <v>38</v>
      </c>
      <c r="O234" s="88"/>
      <c r="P234" s="219">
        <f>O234*H234</f>
        <v>0</v>
      </c>
      <c r="Q234" s="219">
        <v>0.00016000000000000001</v>
      </c>
      <c r="R234" s="219">
        <f>Q234*H234</f>
        <v>0.0032000000000000002</v>
      </c>
      <c r="S234" s="219">
        <v>0</v>
      </c>
      <c r="T234" s="22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1" t="s">
        <v>130</v>
      </c>
      <c r="AT234" s="221" t="s">
        <v>126</v>
      </c>
      <c r="AU234" s="221" t="s">
        <v>80</v>
      </c>
      <c r="AY234" s="14" t="s">
        <v>123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4" t="s">
        <v>78</v>
      </c>
      <c r="BK234" s="222">
        <f>ROUND(I234*H234,2)</f>
        <v>0</v>
      </c>
      <c r="BL234" s="14" t="s">
        <v>130</v>
      </c>
      <c r="BM234" s="221" t="s">
        <v>488</v>
      </c>
    </row>
    <row r="235" s="2" customFormat="1" ht="24.15" customHeight="1">
      <c r="A235" s="35"/>
      <c r="B235" s="36"/>
      <c r="C235" s="209" t="s">
        <v>489</v>
      </c>
      <c r="D235" s="209" t="s">
        <v>126</v>
      </c>
      <c r="E235" s="210" t="s">
        <v>490</v>
      </c>
      <c r="F235" s="211" t="s">
        <v>491</v>
      </c>
      <c r="G235" s="212" t="s">
        <v>220</v>
      </c>
      <c r="H235" s="213">
        <v>0.0080000000000000002</v>
      </c>
      <c r="I235" s="214"/>
      <c r="J235" s="215">
        <f>ROUND(I235*H235,2)</f>
        <v>0</v>
      </c>
      <c r="K235" s="216"/>
      <c r="L235" s="41"/>
      <c r="M235" s="217" t="s">
        <v>1</v>
      </c>
      <c r="N235" s="218" t="s">
        <v>38</v>
      </c>
      <c r="O235" s="88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1" t="s">
        <v>130</v>
      </c>
      <c r="AT235" s="221" t="s">
        <v>126</v>
      </c>
      <c r="AU235" s="221" t="s">
        <v>80</v>
      </c>
      <c r="AY235" s="14" t="s">
        <v>123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4" t="s">
        <v>78</v>
      </c>
      <c r="BK235" s="222">
        <f>ROUND(I235*H235,2)</f>
        <v>0</v>
      </c>
      <c r="BL235" s="14" t="s">
        <v>130</v>
      </c>
      <c r="BM235" s="221" t="s">
        <v>492</v>
      </c>
    </row>
    <row r="236" s="12" customFormat="1" ht="22.8" customHeight="1">
      <c r="A236" s="12"/>
      <c r="B236" s="193"/>
      <c r="C236" s="194"/>
      <c r="D236" s="195" t="s">
        <v>72</v>
      </c>
      <c r="E236" s="207" t="s">
        <v>493</v>
      </c>
      <c r="F236" s="207" t="s">
        <v>494</v>
      </c>
      <c r="G236" s="194"/>
      <c r="H236" s="194"/>
      <c r="I236" s="197"/>
      <c r="J236" s="208">
        <f>BK236</f>
        <v>0</v>
      </c>
      <c r="K236" s="194"/>
      <c r="L236" s="199"/>
      <c r="M236" s="200"/>
      <c r="N236" s="201"/>
      <c r="O236" s="201"/>
      <c r="P236" s="202">
        <f>P237</f>
        <v>0</v>
      </c>
      <c r="Q236" s="201"/>
      <c r="R236" s="202">
        <f>R237</f>
        <v>0</v>
      </c>
      <c r="S236" s="201"/>
      <c r="T236" s="20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4" t="s">
        <v>141</v>
      </c>
      <c r="AT236" s="205" t="s">
        <v>72</v>
      </c>
      <c r="AU236" s="205" t="s">
        <v>78</v>
      </c>
      <c r="AY236" s="204" t="s">
        <v>123</v>
      </c>
      <c r="BK236" s="206">
        <f>BK237</f>
        <v>0</v>
      </c>
    </row>
    <row r="237" s="2" customFormat="1" ht="33" customHeight="1">
      <c r="A237" s="35"/>
      <c r="B237" s="36"/>
      <c r="C237" s="209" t="s">
        <v>495</v>
      </c>
      <c r="D237" s="209" t="s">
        <v>126</v>
      </c>
      <c r="E237" s="210" t="s">
        <v>496</v>
      </c>
      <c r="F237" s="211" t="s">
        <v>497</v>
      </c>
      <c r="G237" s="212" t="s">
        <v>498</v>
      </c>
      <c r="H237" s="213">
        <v>30</v>
      </c>
      <c r="I237" s="214"/>
      <c r="J237" s="215">
        <f>ROUND(I237*H237,2)</f>
        <v>0</v>
      </c>
      <c r="K237" s="216"/>
      <c r="L237" s="41"/>
      <c r="M237" s="217" t="s">
        <v>1</v>
      </c>
      <c r="N237" s="218" t="s">
        <v>38</v>
      </c>
      <c r="O237" s="88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1" t="s">
        <v>130</v>
      </c>
      <c r="AT237" s="221" t="s">
        <v>126</v>
      </c>
      <c r="AU237" s="221" t="s">
        <v>80</v>
      </c>
      <c r="AY237" s="14" t="s">
        <v>123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4" t="s">
        <v>78</v>
      </c>
      <c r="BK237" s="222">
        <f>ROUND(I237*H237,2)</f>
        <v>0</v>
      </c>
      <c r="BL237" s="14" t="s">
        <v>130</v>
      </c>
      <c r="BM237" s="221" t="s">
        <v>499</v>
      </c>
    </row>
    <row r="238" s="12" customFormat="1" ht="25.92" customHeight="1">
      <c r="A238" s="12"/>
      <c r="B238" s="193"/>
      <c r="C238" s="194"/>
      <c r="D238" s="195" t="s">
        <v>72</v>
      </c>
      <c r="E238" s="196" t="s">
        <v>500</v>
      </c>
      <c r="F238" s="196" t="s">
        <v>501</v>
      </c>
      <c r="G238" s="194"/>
      <c r="H238" s="194"/>
      <c r="I238" s="197"/>
      <c r="J238" s="198">
        <f>BK238</f>
        <v>0</v>
      </c>
      <c r="K238" s="194"/>
      <c r="L238" s="199"/>
      <c r="M238" s="200"/>
      <c r="N238" s="201"/>
      <c r="O238" s="201"/>
      <c r="P238" s="202">
        <f>SUM(P239:P240)</f>
        <v>0</v>
      </c>
      <c r="Q238" s="201"/>
      <c r="R238" s="202">
        <f>SUM(R239:R240)</f>
        <v>0</v>
      </c>
      <c r="S238" s="201"/>
      <c r="T238" s="20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4" t="s">
        <v>145</v>
      </c>
      <c r="AT238" s="205" t="s">
        <v>72</v>
      </c>
      <c r="AU238" s="205" t="s">
        <v>73</v>
      </c>
      <c r="AY238" s="204" t="s">
        <v>123</v>
      </c>
      <c r="BK238" s="206">
        <f>SUM(BK239:BK240)</f>
        <v>0</v>
      </c>
    </row>
    <row r="239" s="2" customFormat="1" ht="16.5" customHeight="1">
      <c r="A239" s="35"/>
      <c r="B239" s="36"/>
      <c r="C239" s="209" t="s">
        <v>502</v>
      </c>
      <c r="D239" s="209" t="s">
        <v>126</v>
      </c>
      <c r="E239" s="210" t="s">
        <v>503</v>
      </c>
      <c r="F239" s="211" t="s">
        <v>504</v>
      </c>
      <c r="G239" s="212" t="s">
        <v>505</v>
      </c>
      <c r="H239" s="213">
        <v>1</v>
      </c>
      <c r="I239" s="214"/>
      <c r="J239" s="215">
        <f>ROUND(I239*H239,2)</f>
        <v>0</v>
      </c>
      <c r="K239" s="216"/>
      <c r="L239" s="41"/>
      <c r="M239" s="217" t="s">
        <v>1</v>
      </c>
      <c r="N239" s="218" t="s">
        <v>38</v>
      </c>
      <c r="O239" s="88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1" t="s">
        <v>506</v>
      </c>
      <c r="AT239" s="221" t="s">
        <v>126</v>
      </c>
      <c r="AU239" s="221" t="s">
        <v>78</v>
      </c>
      <c r="AY239" s="14" t="s">
        <v>123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4" t="s">
        <v>78</v>
      </c>
      <c r="BK239" s="222">
        <f>ROUND(I239*H239,2)</f>
        <v>0</v>
      </c>
      <c r="BL239" s="14" t="s">
        <v>506</v>
      </c>
      <c r="BM239" s="221" t="s">
        <v>507</v>
      </c>
    </row>
    <row r="240" s="2" customFormat="1" ht="16.5" customHeight="1">
      <c r="A240" s="35"/>
      <c r="B240" s="36"/>
      <c r="C240" s="209" t="s">
        <v>508</v>
      </c>
      <c r="D240" s="209" t="s">
        <v>126</v>
      </c>
      <c r="E240" s="210" t="s">
        <v>509</v>
      </c>
      <c r="F240" s="211" t="s">
        <v>510</v>
      </c>
      <c r="G240" s="212" t="s">
        <v>505</v>
      </c>
      <c r="H240" s="213">
        <v>1</v>
      </c>
      <c r="I240" s="214"/>
      <c r="J240" s="215">
        <f>ROUND(I240*H240,2)</f>
        <v>0</v>
      </c>
      <c r="K240" s="216"/>
      <c r="L240" s="41"/>
      <c r="M240" s="234" t="s">
        <v>1</v>
      </c>
      <c r="N240" s="235" t="s">
        <v>38</v>
      </c>
      <c r="O240" s="236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1" t="s">
        <v>506</v>
      </c>
      <c r="AT240" s="221" t="s">
        <v>126</v>
      </c>
      <c r="AU240" s="221" t="s">
        <v>78</v>
      </c>
      <c r="AY240" s="14" t="s">
        <v>123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4" t="s">
        <v>78</v>
      </c>
      <c r="BK240" s="222">
        <f>ROUND(I240*H240,2)</f>
        <v>0</v>
      </c>
      <c r="BL240" s="14" t="s">
        <v>506</v>
      </c>
      <c r="BM240" s="221" t="s">
        <v>511</v>
      </c>
    </row>
    <row r="241" s="2" customFormat="1" ht="6.96" customHeight="1">
      <c r="A241" s="35"/>
      <c r="B241" s="63"/>
      <c r="C241" s="64"/>
      <c r="D241" s="64"/>
      <c r="E241" s="64"/>
      <c r="F241" s="64"/>
      <c r="G241" s="64"/>
      <c r="H241" s="64"/>
      <c r="I241" s="64"/>
      <c r="J241" s="64"/>
      <c r="K241" s="64"/>
      <c r="L241" s="41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sheet="1" autoFilter="0" formatColumns="0" formatRows="0" objects="1" scenarios="1" spinCount="100000" saltValue="XveZY3gYj1tbH30W5HZTVaSFofC4KN23QVeZ8Utjsv0YRMlJ1X7F1Wu9wLTIidridvKRaSF/jt0qgQx0QdKCCA==" hashValue="HrIQEsLLbbPtTUxOZmlmAmb6P6pCAvDETtF7Sz7ZF4kyNPBwFwtZ4sGId40Y6zvTdeBor+cQVwT5Kbcc3Fp88g==" algorithmName="SHA-512" password="CC35"/>
  <autoFilter ref="C132:K240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Lada Aleš</dc:creator>
  <cp:lastModifiedBy>Lada Aleš</cp:lastModifiedBy>
  <dcterms:created xsi:type="dcterms:W3CDTF">2023-06-28T15:25:37Z</dcterms:created>
  <dcterms:modified xsi:type="dcterms:W3CDTF">2023-06-28T15:25:45Z</dcterms:modified>
</cp:coreProperties>
</file>