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23\RIPS\Mezilesí\opravy\"/>
    </mc:Choice>
  </mc:AlternateContent>
  <xr:revisionPtr revIDLastSave="0" documentId="13_ncr:1_{A1921794-B481-4B5A-963B-8674FF23CD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.1 - SO 01.1 Stavební část" sheetId="2" r:id="rId2"/>
    <sheet name="01.2 - SO 01.2 ZTI" sheetId="3" r:id="rId3"/>
    <sheet name="01.3 - SO 01.3 Elektroins..." sheetId="4" r:id="rId4"/>
    <sheet name="01.4 - SO 01.4 VZT" sheetId="5" r:id="rId5"/>
    <sheet name="01.5 - SO 01.5 Likvidace ..." sheetId="6" r:id="rId6"/>
    <sheet name="901 - VON" sheetId="7" r:id="rId7"/>
  </sheets>
  <definedNames>
    <definedName name="_xlnm._FilterDatabase" localSheetId="1" hidden="1">'01.1 - SO 01.1 Stavební část'!$C$131:$K$385</definedName>
    <definedName name="_xlnm._FilterDatabase" localSheetId="2" hidden="1">'01.2 - SO 01.2 ZTI'!$C$119:$K$189</definedName>
    <definedName name="_xlnm._FilterDatabase" localSheetId="3" hidden="1">'01.3 - SO 01.3 Elektroins...'!$C$118:$K$143</definedName>
    <definedName name="_xlnm._FilterDatabase" localSheetId="4" hidden="1">'01.4 - SO 01.4 VZT'!$C$118:$K$159</definedName>
    <definedName name="_xlnm._FilterDatabase" localSheetId="5" hidden="1">'01.5 - SO 01.5 Likvidace ...'!$C$116:$K$132</definedName>
    <definedName name="_xlnm._FilterDatabase" localSheetId="6" hidden="1">'901 - VON'!$C$117:$K$131</definedName>
    <definedName name="_xlnm.Print_Titles" localSheetId="1">'01.1 - SO 01.1 Stavební část'!$131:$131</definedName>
    <definedName name="_xlnm.Print_Titles" localSheetId="2">'01.2 - SO 01.2 ZTI'!$119:$119</definedName>
    <definedName name="_xlnm.Print_Titles" localSheetId="3">'01.3 - SO 01.3 Elektroins...'!$118:$118</definedName>
    <definedName name="_xlnm.Print_Titles" localSheetId="4">'01.4 - SO 01.4 VZT'!$118:$118</definedName>
    <definedName name="_xlnm.Print_Titles" localSheetId="5">'01.5 - SO 01.5 Likvidace ...'!$116:$116</definedName>
    <definedName name="_xlnm.Print_Titles" localSheetId="6">'901 - VON'!$117:$117</definedName>
    <definedName name="_xlnm.Print_Titles" localSheetId="0">'Rekapitulace stavby'!$92:$92</definedName>
    <definedName name="_xlnm.Print_Area" localSheetId="1">'01.1 - SO 01.1 Stavební část'!$C$4:$J$76,'01.1 - SO 01.1 Stavební část'!$C$82:$J$113,'01.1 - SO 01.1 Stavební část'!$C$119:$J$385</definedName>
    <definedName name="_xlnm.Print_Area" localSheetId="2">'01.2 - SO 01.2 ZTI'!$C$4:$J$76,'01.2 - SO 01.2 ZTI'!$C$82:$J$101,'01.2 - SO 01.2 ZTI'!$C$107:$J$189</definedName>
    <definedName name="_xlnm.Print_Area" localSheetId="3">'01.3 - SO 01.3 Elektroins...'!$C$4:$J$76,'01.3 - SO 01.3 Elektroins...'!$C$82:$J$100,'01.3 - SO 01.3 Elektroins...'!$C$106:$J$143</definedName>
    <definedName name="_xlnm.Print_Area" localSheetId="4">'01.4 - SO 01.4 VZT'!$C$4:$J$76,'01.4 - SO 01.4 VZT'!$C$82:$J$100,'01.4 - SO 01.4 VZT'!$C$106:$J$159</definedName>
    <definedName name="_xlnm.Print_Area" localSheetId="5">'01.5 - SO 01.5 Likvidace ...'!$C$4:$J$76,'01.5 - SO 01.5 Likvidace ...'!$C$82:$J$98,'01.5 - SO 01.5 Likvidace ...'!$C$104:$J$132</definedName>
    <definedName name="_xlnm.Print_Area" localSheetId="6">'901 - VON'!$C$4:$J$76,'901 - VON'!$C$82:$J$99,'901 - VON'!$C$105:$J$131</definedName>
    <definedName name="_xlnm.Print_Area" localSheetId="0">'Rekapitulace stavby'!$D$4:$AO$76,'Rekapitulace stavby'!$C$82:$AQ$101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F112" i="7"/>
  <c r="E110" i="7"/>
  <c r="F89" i="7"/>
  <c r="E87" i="7"/>
  <c r="J24" i="7"/>
  <c r="E24" i="7"/>
  <c r="J92" i="7" s="1"/>
  <c r="J23" i="7"/>
  <c r="J21" i="7"/>
  <c r="E21" i="7"/>
  <c r="J114" i="7" s="1"/>
  <c r="J20" i="7"/>
  <c r="J18" i="7"/>
  <c r="E18" i="7"/>
  <c r="F115" i="7" s="1"/>
  <c r="J17" i="7"/>
  <c r="J15" i="7"/>
  <c r="E15" i="7"/>
  <c r="F114" i="7" s="1"/>
  <c r="J14" i="7"/>
  <c r="J12" i="7"/>
  <c r="J112" i="7"/>
  <c r="E7" i="7"/>
  <c r="E108" i="7"/>
  <c r="J37" i="6"/>
  <c r="J36" i="6"/>
  <c r="AY99" i="1" s="1"/>
  <c r="J35" i="6"/>
  <c r="AX99" i="1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9" i="6"/>
  <c r="BH119" i="6"/>
  <c r="BG119" i="6"/>
  <c r="BE119" i="6"/>
  <c r="T119" i="6"/>
  <c r="R119" i="6"/>
  <c r="P119" i="6"/>
  <c r="F111" i="6"/>
  <c r="E109" i="6"/>
  <c r="F89" i="6"/>
  <c r="E87" i="6"/>
  <c r="J24" i="6"/>
  <c r="E24" i="6"/>
  <c r="J114" i="6"/>
  <c r="J23" i="6"/>
  <c r="J21" i="6"/>
  <c r="E21" i="6"/>
  <c r="J91" i="6"/>
  <c r="J20" i="6"/>
  <c r="J18" i="6"/>
  <c r="E18" i="6"/>
  <c r="F92" i="6"/>
  <c r="J17" i="6"/>
  <c r="J15" i="6"/>
  <c r="E15" i="6"/>
  <c r="F113" i="6"/>
  <c r="J14" i="6"/>
  <c r="J12" i="6"/>
  <c r="J89" i="6"/>
  <c r="E7" i="6"/>
  <c r="E85" i="6" s="1"/>
  <c r="J37" i="5"/>
  <c r="J36" i="5"/>
  <c r="AY98" i="1"/>
  <c r="J35" i="5"/>
  <c r="AX98" i="1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3" i="5"/>
  <c r="E111" i="5"/>
  <c r="F89" i="5"/>
  <c r="E87" i="5"/>
  <c r="J24" i="5"/>
  <c r="E24" i="5"/>
  <c r="J116" i="5"/>
  <c r="J23" i="5"/>
  <c r="J21" i="5"/>
  <c r="E21" i="5"/>
  <c r="J115" i="5"/>
  <c r="J20" i="5"/>
  <c r="J18" i="5"/>
  <c r="E18" i="5"/>
  <c r="F92" i="5"/>
  <c r="J17" i="5"/>
  <c r="J15" i="5"/>
  <c r="E15" i="5"/>
  <c r="F115" i="5"/>
  <c r="J14" i="5"/>
  <c r="J12" i="5"/>
  <c r="J113" i="5" s="1"/>
  <c r="E7" i="5"/>
  <c r="E109" i="5"/>
  <c r="J37" i="4"/>
  <c r="J36" i="4"/>
  <c r="AY97" i="1"/>
  <c r="J35" i="4"/>
  <c r="AX97" i="1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3" i="4"/>
  <c r="E111" i="4"/>
  <c r="F89" i="4"/>
  <c r="E87" i="4"/>
  <c r="J24" i="4"/>
  <c r="E24" i="4"/>
  <c r="J92" i="4"/>
  <c r="J23" i="4"/>
  <c r="J21" i="4"/>
  <c r="E21" i="4"/>
  <c r="J115" i="4"/>
  <c r="J20" i="4"/>
  <c r="J18" i="4"/>
  <c r="E18" i="4"/>
  <c r="F116" i="4"/>
  <c r="J17" i="4"/>
  <c r="J15" i="4"/>
  <c r="E15" i="4"/>
  <c r="F115" i="4"/>
  <c r="J14" i="4"/>
  <c r="J12" i="4"/>
  <c r="J113" i="4" s="1"/>
  <c r="E7" i="4"/>
  <c r="E109" i="4"/>
  <c r="J37" i="3"/>
  <c r="J36" i="3"/>
  <c r="AY96" i="1"/>
  <c r="J35" i="3"/>
  <c r="AX96" i="1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81" i="3"/>
  <c r="BH181" i="3"/>
  <c r="BG181" i="3"/>
  <c r="BE181" i="3"/>
  <c r="T181" i="3"/>
  <c r="R181" i="3"/>
  <c r="P181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F114" i="3"/>
  <c r="E112" i="3"/>
  <c r="F89" i="3"/>
  <c r="E87" i="3"/>
  <c r="J24" i="3"/>
  <c r="E24" i="3"/>
  <c r="J117" i="3"/>
  <c r="J23" i="3"/>
  <c r="J21" i="3"/>
  <c r="E21" i="3"/>
  <c r="J116" i="3"/>
  <c r="J20" i="3"/>
  <c r="J18" i="3"/>
  <c r="E18" i="3"/>
  <c r="F92" i="3"/>
  <c r="J17" i="3"/>
  <c r="J15" i="3"/>
  <c r="E15" i="3"/>
  <c r="F91" i="3"/>
  <c r="J14" i="3"/>
  <c r="J12" i="3"/>
  <c r="J114" i="3" s="1"/>
  <c r="E7" i="3"/>
  <c r="E110" i="3"/>
  <c r="J37" i="2"/>
  <c r="J36" i="2"/>
  <c r="AY95" i="1"/>
  <c r="J35" i="2"/>
  <c r="AX95" i="1"/>
  <c r="BI381" i="2"/>
  <c r="BH381" i="2"/>
  <c r="BG381" i="2"/>
  <c r="BE381" i="2"/>
  <c r="T381" i="2"/>
  <c r="T380" i="2"/>
  <c r="R381" i="2"/>
  <c r="R380" i="2"/>
  <c r="P381" i="2"/>
  <c r="P380" i="2"/>
  <c r="BI379" i="2"/>
  <c r="BH379" i="2"/>
  <c r="BG379" i="2"/>
  <c r="BE379" i="2"/>
  <c r="T379" i="2"/>
  <c r="R379" i="2"/>
  <c r="P379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69" i="2"/>
  <c r="BH369" i="2"/>
  <c r="BG369" i="2"/>
  <c r="BE369" i="2"/>
  <c r="T369" i="2"/>
  <c r="R369" i="2"/>
  <c r="P369" i="2"/>
  <c r="BI365" i="2"/>
  <c r="BH365" i="2"/>
  <c r="BG365" i="2"/>
  <c r="BE365" i="2"/>
  <c r="T365" i="2"/>
  <c r="R365" i="2"/>
  <c r="P365" i="2"/>
  <c r="BI361" i="2"/>
  <c r="BH361" i="2"/>
  <c r="BG361" i="2"/>
  <c r="BE361" i="2"/>
  <c r="T361" i="2"/>
  <c r="R361" i="2"/>
  <c r="P361" i="2"/>
  <c r="BI359" i="2"/>
  <c r="BH359" i="2"/>
  <c r="BG359" i="2"/>
  <c r="BE359" i="2"/>
  <c r="T359" i="2"/>
  <c r="R359" i="2"/>
  <c r="P359" i="2"/>
  <c r="BI355" i="2"/>
  <c r="BH355" i="2"/>
  <c r="BG355" i="2"/>
  <c r="BE355" i="2"/>
  <c r="T355" i="2"/>
  <c r="R355" i="2"/>
  <c r="P355" i="2"/>
  <c r="BI351" i="2"/>
  <c r="BH351" i="2"/>
  <c r="BG351" i="2"/>
  <c r="BE351" i="2"/>
  <c r="T351" i="2"/>
  <c r="R351" i="2"/>
  <c r="P351" i="2"/>
  <c r="BI347" i="2"/>
  <c r="BH347" i="2"/>
  <c r="BG347" i="2"/>
  <c r="BE347" i="2"/>
  <c r="T347" i="2"/>
  <c r="T346" i="2"/>
  <c r="R347" i="2"/>
  <c r="R346" i="2" s="1"/>
  <c r="P347" i="2"/>
  <c r="P346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R342" i="2"/>
  <c r="P342" i="2"/>
  <c r="BI339" i="2"/>
  <c r="BH339" i="2"/>
  <c r="BG339" i="2"/>
  <c r="BE339" i="2"/>
  <c r="T339" i="2"/>
  <c r="R339" i="2"/>
  <c r="P339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5" i="2"/>
  <c r="BH325" i="2"/>
  <c r="BG325" i="2"/>
  <c r="BE325" i="2"/>
  <c r="T325" i="2"/>
  <c r="R325" i="2"/>
  <c r="P325" i="2"/>
  <c r="BI323" i="2"/>
  <c r="BH323" i="2"/>
  <c r="BG323" i="2"/>
  <c r="BE323" i="2"/>
  <c r="T323" i="2"/>
  <c r="R323" i="2"/>
  <c r="P323" i="2"/>
  <c r="BI319" i="2"/>
  <c r="BH319" i="2"/>
  <c r="BG319" i="2"/>
  <c r="BE319" i="2"/>
  <c r="T319" i="2"/>
  <c r="R319" i="2"/>
  <c r="P319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7" i="2"/>
  <c r="BH297" i="2"/>
  <c r="BG297" i="2"/>
  <c r="BE297" i="2"/>
  <c r="T297" i="2"/>
  <c r="R297" i="2"/>
  <c r="P297" i="2"/>
  <c r="BI294" i="2"/>
  <c r="BH294" i="2"/>
  <c r="BG294" i="2"/>
  <c r="BE294" i="2"/>
  <c r="T294" i="2"/>
  <c r="R294" i="2"/>
  <c r="P294" i="2"/>
  <c r="BI291" i="2"/>
  <c r="BH291" i="2"/>
  <c r="BG291" i="2"/>
  <c r="BE291" i="2"/>
  <c r="T291" i="2"/>
  <c r="R291" i="2"/>
  <c r="P291" i="2"/>
  <c r="BI287" i="2"/>
  <c r="BH287" i="2"/>
  <c r="BG287" i="2"/>
  <c r="BE287" i="2"/>
  <c r="T287" i="2"/>
  <c r="R287" i="2"/>
  <c r="P287" i="2"/>
  <c r="BI284" i="2"/>
  <c r="BH284" i="2"/>
  <c r="BG284" i="2"/>
  <c r="BE284" i="2"/>
  <c r="T284" i="2"/>
  <c r="R284" i="2"/>
  <c r="P284" i="2"/>
  <c r="BI280" i="2"/>
  <c r="BH280" i="2"/>
  <c r="BG280" i="2"/>
  <c r="BE280" i="2"/>
  <c r="T280" i="2"/>
  <c r="R280" i="2"/>
  <c r="P280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0" i="2"/>
  <c r="BH270" i="2"/>
  <c r="BG270" i="2"/>
  <c r="BE270" i="2"/>
  <c r="T270" i="2"/>
  <c r="R270" i="2"/>
  <c r="P270" i="2"/>
  <c r="BI266" i="2"/>
  <c r="BH266" i="2"/>
  <c r="BG266" i="2"/>
  <c r="BE266" i="2"/>
  <c r="T266" i="2"/>
  <c r="R266" i="2"/>
  <c r="P266" i="2"/>
  <c r="BI263" i="2"/>
  <c r="BH263" i="2"/>
  <c r="BG263" i="2"/>
  <c r="BE263" i="2"/>
  <c r="T263" i="2"/>
  <c r="T262" i="2"/>
  <c r="R263" i="2"/>
  <c r="R262" i="2" s="1"/>
  <c r="P263" i="2"/>
  <c r="P262" i="2"/>
  <c r="BI259" i="2"/>
  <c r="BH259" i="2"/>
  <c r="BG259" i="2"/>
  <c r="BE259" i="2"/>
  <c r="T259" i="2"/>
  <c r="R259" i="2"/>
  <c r="P259" i="2"/>
  <c r="BI256" i="2"/>
  <c r="BH256" i="2"/>
  <c r="BG256" i="2"/>
  <c r="BE256" i="2"/>
  <c r="T256" i="2"/>
  <c r="R256" i="2"/>
  <c r="P256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5" i="2"/>
  <c r="BH245" i="2"/>
  <c r="BG245" i="2"/>
  <c r="BE245" i="2"/>
  <c r="T245" i="2"/>
  <c r="R245" i="2"/>
  <c r="P245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3" i="2"/>
  <c r="BH233" i="2"/>
  <c r="BG233" i="2"/>
  <c r="BE233" i="2"/>
  <c r="T233" i="2"/>
  <c r="R233" i="2"/>
  <c r="P233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3" i="2"/>
  <c r="BH223" i="2"/>
  <c r="BG223" i="2"/>
  <c r="BE223" i="2"/>
  <c r="T223" i="2"/>
  <c r="R223" i="2"/>
  <c r="P223" i="2"/>
  <c r="BI219" i="2"/>
  <c r="BH219" i="2"/>
  <c r="BG219" i="2"/>
  <c r="BE219" i="2"/>
  <c r="T219" i="2"/>
  <c r="R219" i="2"/>
  <c r="P219" i="2"/>
  <c r="BI216" i="2"/>
  <c r="BH216" i="2"/>
  <c r="BG216" i="2"/>
  <c r="BE216" i="2"/>
  <c r="T216" i="2"/>
  <c r="R216" i="2"/>
  <c r="P216" i="2"/>
  <c r="BI213" i="2"/>
  <c r="BH213" i="2"/>
  <c r="BG213" i="2"/>
  <c r="BE213" i="2"/>
  <c r="T213" i="2"/>
  <c r="R213" i="2"/>
  <c r="P213" i="2"/>
  <c r="BI210" i="2"/>
  <c r="BH210" i="2"/>
  <c r="BG210" i="2"/>
  <c r="BE210" i="2"/>
  <c r="T210" i="2"/>
  <c r="R210" i="2"/>
  <c r="P210" i="2"/>
  <c r="BI206" i="2"/>
  <c r="BH206" i="2"/>
  <c r="BG206" i="2"/>
  <c r="BE206" i="2"/>
  <c r="T206" i="2"/>
  <c r="R206" i="2"/>
  <c r="P206" i="2"/>
  <c r="BI202" i="2"/>
  <c r="BH202" i="2"/>
  <c r="BG202" i="2"/>
  <c r="BE202" i="2"/>
  <c r="T202" i="2"/>
  <c r="R202" i="2"/>
  <c r="P202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48" i="2"/>
  <c r="BH148" i="2"/>
  <c r="BG148" i="2"/>
  <c r="BE148" i="2"/>
  <c r="T148" i="2"/>
  <c r="R148" i="2"/>
  <c r="P148" i="2"/>
  <c r="BI144" i="2"/>
  <c r="BH144" i="2"/>
  <c r="BG144" i="2"/>
  <c r="BE144" i="2"/>
  <c r="T144" i="2"/>
  <c r="T143" i="2"/>
  <c r="R144" i="2"/>
  <c r="R143" i="2" s="1"/>
  <c r="P144" i="2"/>
  <c r="P143" i="2"/>
  <c r="BI139" i="2"/>
  <c r="BH139" i="2"/>
  <c r="BG139" i="2"/>
  <c r="BE139" i="2"/>
  <c r="T139" i="2"/>
  <c r="R139" i="2"/>
  <c r="P139" i="2"/>
  <c r="BI135" i="2"/>
  <c r="BH135" i="2"/>
  <c r="BG135" i="2"/>
  <c r="BE135" i="2"/>
  <c r="T135" i="2"/>
  <c r="R135" i="2"/>
  <c r="P135" i="2"/>
  <c r="F126" i="2"/>
  <c r="E124" i="2"/>
  <c r="F89" i="2"/>
  <c r="E87" i="2"/>
  <c r="J24" i="2"/>
  <c r="E24" i="2"/>
  <c r="J92" i="2"/>
  <c r="J23" i="2"/>
  <c r="J21" i="2"/>
  <c r="E21" i="2"/>
  <c r="J128" i="2"/>
  <c r="J20" i="2"/>
  <c r="J18" i="2"/>
  <c r="E18" i="2"/>
  <c r="F129" i="2"/>
  <c r="J17" i="2"/>
  <c r="J15" i="2"/>
  <c r="E15" i="2"/>
  <c r="F91" i="2"/>
  <c r="J14" i="2"/>
  <c r="J12" i="2"/>
  <c r="J126" i="2"/>
  <c r="E7" i="2"/>
  <c r="E85" i="2" s="1"/>
  <c r="L90" i="1"/>
  <c r="AM90" i="1"/>
  <c r="AM89" i="1"/>
  <c r="L89" i="1"/>
  <c r="AM87" i="1"/>
  <c r="L87" i="1"/>
  <c r="L85" i="1"/>
  <c r="L84" i="1"/>
  <c r="BK373" i="2"/>
  <c r="BK361" i="2"/>
  <c r="J336" i="2"/>
  <c r="BK325" i="2"/>
  <c r="BK312" i="2"/>
  <c r="BK297" i="2"/>
  <c r="J284" i="2"/>
  <c r="J274" i="2"/>
  <c r="BK250" i="2"/>
  <c r="BK233" i="2"/>
  <c r="BK219" i="2"/>
  <c r="J194" i="2"/>
  <c r="BK171" i="2"/>
  <c r="BK381" i="2"/>
  <c r="J359" i="2"/>
  <c r="BK345" i="2"/>
  <c r="BK334" i="2"/>
  <c r="J319" i="2"/>
  <c r="BK309" i="2"/>
  <c r="J305" i="2"/>
  <c r="BK284" i="2"/>
  <c r="BK253" i="2"/>
  <c r="BK242" i="2"/>
  <c r="J213" i="2"/>
  <c r="J185" i="2"/>
  <c r="J152" i="2"/>
  <c r="BK351" i="2"/>
  <c r="J325" i="2"/>
  <c r="J291" i="2"/>
  <c r="J270" i="2"/>
  <c r="J250" i="2"/>
  <c r="BK213" i="2"/>
  <c r="BK181" i="2"/>
  <c r="J171" i="2"/>
  <c r="BK158" i="2"/>
  <c r="J256" i="2"/>
  <c r="BK236" i="2"/>
  <c r="J219" i="2"/>
  <c r="BK185" i="2"/>
  <c r="J161" i="2"/>
  <c r="J144" i="2"/>
  <c r="BK176" i="3"/>
  <c r="BK170" i="3"/>
  <c r="BK164" i="3"/>
  <c r="J156" i="3"/>
  <c r="BK146" i="3"/>
  <c r="J134" i="3"/>
  <c r="J129" i="3"/>
  <c r="BK187" i="3"/>
  <c r="J174" i="3"/>
  <c r="BK156" i="3"/>
  <c r="BK154" i="3"/>
  <c r="J151" i="3"/>
  <c r="J145" i="3"/>
  <c r="J141" i="3"/>
  <c r="J137" i="3"/>
  <c r="J187" i="3"/>
  <c r="BK174" i="3"/>
  <c r="BK167" i="3"/>
  <c r="BK160" i="3"/>
  <c r="BK151" i="3"/>
  <c r="BK141" i="3"/>
  <c r="J131" i="3"/>
  <c r="J178" i="3"/>
  <c r="BK175" i="3"/>
  <c r="J167" i="3"/>
  <c r="BK158" i="3"/>
  <c r="J148" i="3"/>
  <c r="BK137" i="3"/>
  <c r="J136" i="4"/>
  <c r="J135" i="4"/>
  <c r="J126" i="4"/>
  <c r="BK143" i="4"/>
  <c r="J139" i="4"/>
  <c r="BK135" i="4"/>
  <c r="BK131" i="4"/>
  <c r="BK140" i="4"/>
  <c r="J131" i="4"/>
  <c r="BK126" i="4"/>
  <c r="J124" i="4"/>
  <c r="J121" i="4"/>
  <c r="J150" i="5"/>
  <c r="BK129" i="5"/>
  <c r="BK121" i="5"/>
  <c r="BK134" i="5"/>
  <c r="BK131" i="5"/>
  <c r="BK128" i="5"/>
  <c r="BK159" i="5"/>
  <c r="BK146" i="5"/>
  <c r="BK144" i="5"/>
  <c r="J141" i="5"/>
  <c r="J130" i="5"/>
  <c r="BK151" i="5"/>
  <c r="J149" i="5"/>
  <c r="J145" i="5"/>
  <c r="BK142" i="5"/>
  <c r="BK139" i="5"/>
  <c r="J131" i="5"/>
  <c r="J124" i="6"/>
  <c r="J120" i="6"/>
  <c r="J129" i="6"/>
  <c r="BK125" i="6"/>
  <c r="BK129" i="6"/>
  <c r="BK123" i="6"/>
  <c r="BK131" i="6"/>
  <c r="BK121" i="7"/>
  <c r="BK123" i="7"/>
  <c r="J121" i="7"/>
  <c r="BK130" i="7"/>
  <c r="BK127" i="7"/>
  <c r="BK375" i="2"/>
  <c r="BK365" i="2"/>
  <c r="J345" i="2"/>
  <c r="BK331" i="2"/>
  <c r="BK319" i="2"/>
  <c r="J309" i="2"/>
  <c r="BK291" i="2"/>
  <c r="BK275" i="2"/>
  <c r="BK256" i="2"/>
  <c r="J236" i="2"/>
  <c r="J223" i="2"/>
  <c r="BK191" i="2"/>
  <c r="BK174" i="2"/>
  <c r="J139" i="2"/>
  <c r="J375" i="2"/>
  <c r="BK355" i="2"/>
  <c r="BK339" i="2"/>
  <c r="J323" i="2"/>
  <c r="J312" i="2"/>
  <c r="J308" i="2"/>
  <c r="BK300" i="2"/>
  <c r="J277" i="2"/>
  <c r="BK251" i="2"/>
  <c r="J216" i="2"/>
  <c r="J191" i="2"/>
  <c r="J181" i="2"/>
  <c r="J148" i="2"/>
  <c r="J365" i="2"/>
  <c r="J339" i="2"/>
  <c r="J301" i="2"/>
  <c r="BK280" i="2"/>
  <c r="J266" i="2"/>
  <c r="BK245" i="2"/>
  <c r="BK202" i="2"/>
  <c r="BK188" i="2"/>
  <c r="J174" i="2"/>
  <c r="BK152" i="2"/>
  <c r="BK266" i="2"/>
  <c r="J245" i="2"/>
  <c r="J233" i="2"/>
  <c r="BK206" i="2"/>
  <c r="J158" i="2"/>
  <c r="BK139" i="2"/>
  <c r="BK173" i="3"/>
  <c r="J169" i="3"/>
  <c r="J163" i="3"/>
  <c r="BK157" i="3"/>
  <c r="J149" i="3"/>
  <c r="BK138" i="3"/>
  <c r="BK130" i="3"/>
  <c r="BK123" i="3"/>
  <c r="J175" i="3"/>
  <c r="BK169" i="3"/>
  <c r="BK163" i="3"/>
  <c r="J153" i="3"/>
  <c r="J150" i="3"/>
  <c r="BK143" i="3"/>
  <c r="BK139" i="3"/>
  <c r="J132" i="3"/>
  <c r="J124" i="3"/>
  <c r="BK178" i="3"/>
  <c r="BK165" i="3"/>
  <c r="J147" i="3"/>
  <c r="BK144" i="3"/>
  <c r="BK135" i="3"/>
  <c r="J127" i="3"/>
  <c r="J173" i="3"/>
  <c r="J162" i="3"/>
  <c r="BK150" i="3"/>
  <c r="J143" i="3"/>
  <c r="BK136" i="3"/>
  <c r="BK122" i="3"/>
  <c r="J142" i="4"/>
  <c r="BK128" i="4"/>
  <c r="BK124" i="4"/>
  <c r="BK137" i="4"/>
  <c r="J133" i="4"/>
  <c r="J128" i="4"/>
  <c r="J122" i="4"/>
  <c r="J134" i="4"/>
  <c r="BK130" i="4"/>
  <c r="J123" i="4"/>
  <c r="BK157" i="5"/>
  <c r="BK147" i="5"/>
  <c r="J139" i="5"/>
  <c r="BK130" i="5"/>
  <c r="J135" i="5"/>
  <c r="J133" i="5"/>
  <c r="BK127" i="5"/>
  <c r="BK158" i="5"/>
  <c r="J142" i="5"/>
  <c r="BK133" i="5"/>
  <c r="J123" i="5"/>
  <c r="J159" i="5"/>
  <c r="J146" i="5"/>
  <c r="J140" i="5"/>
  <c r="BK135" i="5"/>
  <c r="BK126" i="5"/>
  <c r="J122" i="5"/>
  <c r="J132" i="6"/>
  <c r="J131" i="6"/>
  <c r="J126" i="6"/>
  <c r="BK130" i="6"/>
  <c r="J122" i="6"/>
  <c r="J127" i="6"/>
  <c r="BK121" i="6"/>
  <c r="BK126" i="7"/>
  <c r="J130" i="7"/>
  <c r="J128" i="7"/>
  <c r="J131" i="7"/>
  <c r="BK128" i="7"/>
  <c r="J124" i="7"/>
  <c r="BK131" i="7"/>
  <c r="BK379" i="2"/>
  <c r="BK359" i="2"/>
  <c r="BK342" i="2"/>
  <c r="J328" i="2"/>
  <c r="BK313" i="2"/>
  <c r="BK305" i="2"/>
  <c r="J287" i="2"/>
  <c r="BK277" i="2"/>
  <c r="BK270" i="2"/>
  <c r="J249" i="2"/>
  <c r="J230" i="2"/>
  <c r="J198" i="2"/>
  <c r="J182" i="2"/>
  <c r="J155" i="2"/>
  <c r="J379" i="2"/>
  <c r="J361" i="2"/>
  <c r="BK347" i="2"/>
  <c r="J331" i="2"/>
  <c r="J313" i="2"/>
  <c r="BK301" i="2"/>
  <c r="J297" i="2"/>
  <c r="J263" i="2"/>
  <c r="BK249" i="2"/>
  <c r="BK230" i="2"/>
  <c r="BK210" i="2"/>
  <c r="J188" i="2"/>
  <c r="BK164" i="2"/>
  <c r="BK369" i="2"/>
  <c r="J342" i="2"/>
  <c r="BK304" i="2"/>
  <c r="BK287" i="2"/>
  <c r="BK274" i="2"/>
  <c r="J251" i="2"/>
  <c r="J206" i="2"/>
  <c r="BK197" i="2"/>
  <c r="BK178" i="2"/>
  <c r="BK161" i="2"/>
  <c r="AS94" i="1"/>
  <c r="J202" i="2"/>
  <c r="J167" i="2"/>
  <c r="BK155" i="2"/>
  <c r="BK181" i="3"/>
  <c r="BK171" i="3"/>
  <c r="J165" i="3"/>
  <c r="J158" i="3"/>
  <c r="J152" i="3"/>
  <c r="BK142" i="3"/>
  <c r="BK131" i="3"/>
  <c r="BK127" i="3"/>
  <c r="J184" i="3"/>
  <c r="J172" i="3"/>
  <c r="J164" i="3"/>
  <c r="BK162" i="3"/>
  <c r="J157" i="3"/>
  <c r="BK147" i="3"/>
  <c r="J140" i="3"/>
  <c r="J135" i="3"/>
  <c r="J128" i="3"/>
  <c r="J123" i="3"/>
  <c r="BK184" i="3"/>
  <c r="BK153" i="3"/>
  <c r="BK145" i="3"/>
  <c r="J130" i="3"/>
  <c r="BK126" i="3"/>
  <c r="BK124" i="3"/>
  <c r="J176" i="3"/>
  <c r="J154" i="3"/>
  <c r="J139" i="3"/>
  <c r="BK128" i="3"/>
  <c r="J140" i="4"/>
  <c r="BK133" i="4"/>
  <c r="J127" i="4"/>
  <c r="BK134" i="4"/>
  <c r="BK125" i="4"/>
  <c r="BK121" i="4"/>
  <c r="BK142" i="4"/>
  <c r="BK139" i="4"/>
  <c r="J132" i="4"/>
  <c r="J158" i="5"/>
  <c r="BK148" i="5"/>
  <c r="BK140" i="5"/>
  <c r="BK138" i="5"/>
  <c r="J128" i="5"/>
  <c r="J136" i="5"/>
  <c r="J129" i="5"/>
  <c r="BK123" i="5"/>
  <c r="J151" i="5"/>
  <c r="BK149" i="5"/>
  <c r="BK145" i="5"/>
  <c r="J143" i="5"/>
  <c r="BK122" i="5"/>
  <c r="J157" i="5"/>
  <c r="J152" i="5"/>
  <c r="J147" i="5"/>
  <c r="J134" i="5"/>
  <c r="J125" i="5"/>
  <c r="J121" i="5"/>
  <c r="J128" i="6"/>
  <c r="BK122" i="6"/>
  <c r="BK119" i="6"/>
  <c r="BK132" i="6"/>
  <c r="J125" i="6"/>
  <c r="J119" i="6"/>
  <c r="BK124" i="6"/>
  <c r="J125" i="7"/>
  <c r="J122" i="7"/>
  <c r="J126" i="7"/>
  <c r="J381" i="2"/>
  <c r="J369" i="2"/>
  <c r="J355" i="2"/>
  <c r="J334" i="2"/>
  <c r="BK323" i="2"/>
  <c r="BK311" i="2"/>
  <c r="J294" i="2"/>
  <c r="J280" i="2"/>
  <c r="BK263" i="2"/>
  <c r="BK239" i="2"/>
  <c r="BK227" i="2"/>
  <c r="J210" i="2"/>
  <c r="J178" i="2"/>
  <c r="J135" i="2"/>
  <c r="J373" i="2"/>
  <c r="J351" i="2"/>
  <c r="BK336" i="2"/>
  <c r="BK328" i="2"/>
  <c r="J311" i="2"/>
  <c r="J304" i="2"/>
  <c r="J300" i="2"/>
  <c r="BK259" i="2"/>
  <c r="J239" i="2"/>
  <c r="J227" i="2"/>
  <c r="BK198" i="2"/>
  <c r="BK182" i="2"/>
  <c r="BK144" i="2"/>
  <c r="J347" i="2"/>
  <c r="BK308" i="2"/>
  <c r="BK294" i="2"/>
  <c r="J275" i="2"/>
  <c r="J253" i="2"/>
  <c r="BK223" i="2"/>
  <c r="BK194" i="2"/>
  <c r="BK167" i="2"/>
  <c r="BK135" i="2"/>
  <c r="J259" i="2"/>
  <c r="J242" i="2"/>
  <c r="BK216" i="2"/>
  <c r="J197" i="2"/>
  <c r="J164" i="2"/>
  <c r="BK148" i="2"/>
  <c r="J177" i="3"/>
  <c r="BK172" i="3"/>
  <c r="BK166" i="3"/>
  <c r="J160" i="3"/>
  <c r="J155" i="3"/>
  <c r="J144" i="3"/>
  <c r="BK132" i="3"/>
  <c r="J125" i="3"/>
  <c r="J181" i="3"/>
  <c r="J170" i="3"/>
  <c r="J166" i="3"/>
  <c r="J161" i="3"/>
  <c r="BK152" i="3"/>
  <c r="BK148" i="3"/>
  <c r="J142" i="3"/>
  <c r="J138" i="3"/>
  <c r="BK134" i="3"/>
  <c r="J126" i="3"/>
  <c r="J171" i="3"/>
  <c r="BK161" i="3"/>
  <c r="J146" i="3"/>
  <c r="J136" i="3"/>
  <c r="BK129" i="3"/>
  <c r="J122" i="3"/>
  <c r="BK177" i="3"/>
  <c r="BK155" i="3"/>
  <c r="BK149" i="3"/>
  <c r="BK140" i="3"/>
  <c r="BK125" i="3"/>
  <c r="J137" i="4"/>
  <c r="J130" i="4"/>
  <c r="J141" i="4"/>
  <c r="BK136" i="4"/>
  <c r="BK132" i="4"/>
  <c r="BK123" i="4"/>
  <c r="J143" i="4"/>
  <c r="BK141" i="4"/>
  <c r="BK127" i="4"/>
  <c r="J125" i="4"/>
  <c r="BK122" i="4"/>
  <c r="J156" i="5"/>
  <c r="BK143" i="5"/>
  <c r="BK136" i="5"/>
  <c r="BK125" i="5"/>
  <c r="J132" i="5"/>
  <c r="BK124" i="5"/>
  <c r="BK152" i="5"/>
  <c r="J148" i="5"/>
  <c r="BK132" i="5"/>
  <c r="J126" i="5"/>
  <c r="BK156" i="5"/>
  <c r="BK150" i="5"/>
  <c r="J144" i="5"/>
  <c r="BK141" i="5"/>
  <c r="J138" i="5"/>
  <c r="J127" i="5"/>
  <c r="J124" i="5"/>
  <c r="BK127" i="6"/>
  <c r="J121" i="6"/>
  <c r="BK128" i="6"/>
  <c r="J123" i="6"/>
  <c r="BK126" i="6"/>
  <c r="BK120" i="6"/>
  <c r="J130" i="6"/>
  <c r="J127" i="7"/>
  <c r="J123" i="7"/>
  <c r="BK129" i="7"/>
  <c r="BK122" i="7"/>
  <c r="J129" i="7"/>
  <c r="BK125" i="7"/>
  <c r="BK124" i="7"/>
  <c r="R134" i="2" l="1"/>
  <c r="T147" i="2"/>
  <c r="R170" i="2"/>
  <c r="T248" i="2"/>
  <c r="R265" i="2"/>
  <c r="BK276" i="2"/>
  <c r="J276" i="2"/>
  <c r="J106" i="2" s="1"/>
  <c r="P310" i="2"/>
  <c r="P324" i="2"/>
  <c r="T350" i="2"/>
  <c r="T374" i="2"/>
  <c r="T121" i="3"/>
  <c r="P133" i="3"/>
  <c r="T159" i="3"/>
  <c r="R168" i="3"/>
  <c r="BK120" i="4"/>
  <c r="J120" i="4"/>
  <c r="J97" i="4"/>
  <c r="BK129" i="4"/>
  <c r="J129" i="4" s="1"/>
  <c r="J98" i="4" s="1"/>
  <c r="BK138" i="4"/>
  <c r="J138" i="4"/>
  <c r="J99" i="4" s="1"/>
  <c r="R120" i="5"/>
  <c r="BK137" i="5"/>
  <c r="J137" i="5" s="1"/>
  <c r="J98" i="5" s="1"/>
  <c r="BK155" i="5"/>
  <c r="J155" i="5"/>
  <c r="J99" i="5" s="1"/>
  <c r="BK118" i="6"/>
  <c r="J118" i="6"/>
  <c r="J97" i="6"/>
  <c r="BK120" i="7"/>
  <c r="BK119" i="7" s="1"/>
  <c r="J119" i="7" s="1"/>
  <c r="J97" i="7" s="1"/>
  <c r="BK134" i="2"/>
  <c r="J134" i="2" s="1"/>
  <c r="J98" i="2" s="1"/>
  <c r="P147" i="2"/>
  <c r="BK170" i="2"/>
  <c r="J170" i="2" s="1"/>
  <c r="J101" i="2" s="1"/>
  <c r="BK248" i="2"/>
  <c r="J248" i="2"/>
  <c r="J102" i="2" s="1"/>
  <c r="BK265" i="2"/>
  <c r="J265" i="2"/>
  <c r="J105" i="2"/>
  <c r="R276" i="2"/>
  <c r="T310" i="2"/>
  <c r="BK324" i="2"/>
  <c r="J324" i="2"/>
  <c r="J108" i="2" s="1"/>
  <c r="R350" i="2"/>
  <c r="R374" i="2"/>
  <c r="P121" i="3"/>
  <c r="R133" i="3"/>
  <c r="R159" i="3"/>
  <c r="T168" i="3"/>
  <c r="P120" i="4"/>
  <c r="T129" i="4"/>
  <c r="T138" i="4"/>
  <c r="T120" i="5"/>
  <c r="T137" i="5"/>
  <c r="R155" i="5"/>
  <c r="T118" i="6"/>
  <c r="T117" i="6"/>
  <c r="R120" i="7"/>
  <c r="R119" i="7" s="1"/>
  <c r="R118" i="7" s="1"/>
  <c r="P134" i="2"/>
  <c r="BK147" i="2"/>
  <c r="J147" i="2" s="1"/>
  <c r="J100" i="2" s="1"/>
  <c r="P170" i="2"/>
  <c r="R248" i="2"/>
  <c r="T265" i="2"/>
  <c r="P276" i="2"/>
  <c r="BK310" i="2"/>
  <c r="J310" i="2"/>
  <c r="J107" i="2" s="1"/>
  <c r="R324" i="2"/>
  <c r="P350" i="2"/>
  <c r="P374" i="2"/>
  <c r="BK121" i="3"/>
  <c r="J121" i="3"/>
  <c r="J97" i="3"/>
  <c r="BK133" i="3"/>
  <c r="J133" i="3" s="1"/>
  <c r="J98" i="3" s="1"/>
  <c r="P159" i="3"/>
  <c r="P168" i="3"/>
  <c r="T120" i="4"/>
  <c r="T119" i="4"/>
  <c r="R129" i="4"/>
  <c r="P138" i="4"/>
  <c r="P120" i="5"/>
  <c r="P137" i="5"/>
  <c r="T155" i="5"/>
  <c r="R118" i="6"/>
  <c r="R117" i="6" s="1"/>
  <c r="P120" i="7"/>
  <c r="P119" i="7"/>
  <c r="P118" i="7"/>
  <c r="AU100" i="1" s="1"/>
  <c r="T134" i="2"/>
  <c r="R147" i="2"/>
  <c r="T170" i="2"/>
  <c r="P248" i="2"/>
  <c r="P265" i="2"/>
  <c r="P264" i="2"/>
  <c r="T276" i="2"/>
  <c r="R310" i="2"/>
  <c r="T324" i="2"/>
  <c r="BK350" i="2"/>
  <c r="J350" i="2"/>
  <c r="J110" i="2" s="1"/>
  <c r="BK374" i="2"/>
  <c r="J374" i="2"/>
  <c r="J111" i="2"/>
  <c r="R121" i="3"/>
  <c r="T133" i="3"/>
  <c r="BK159" i="3"/>
  <c r="J159" i="3"/>
  <c r="J99" i="3" s="1"/>
  <c r="BK168" i="3"/>
  <c r="J168" i="3"/>
  <c r="J100" i="3"/>
  <c r="R120" i="4"/>
  <c r="P129" i="4"/>
  <c r="R138" i="4"/>
  <c r="BK120" i="5"/>
  <c r="J120" i="5" s="1"/>
  <c r="J97" i="5" s="1"/>
  <c r="R137" i="5"/>
  <c r="P155" i="5"/>
  <c r="P118" i="6"/>
  <c r="P117" i="6"/>
  <c r="AU99" i="1"/>
  <c r="T120" i="7"/>
  <c r="T119" i="7" s="1"/>
  <c r="T118" i="7" s="1"/>
  <c r="BK143" i="2"/>
  <c r="J143" i="2"/>
  <c r="J99" i="2" s="1"/>
  <c r="BK346" i="2"/>
  <c r="J346" i="2"/>
  <c r="J109" i="2"/>
  <c r="BK380" i="2"/>
  <c r="J380" i="2"/>
  <c r="J112" i="2"/>
  <c r="BK262" i="2"/>
  <c r="J262" i="2" s="1"/>
  <c r="J103" i="2" s="1"/>
  <c r="BK117" i="6"/>
  <c r="J117" i="6"/>
  <c r="J96" i="6" s="1"/>
  <c r="J91" i="7"/>
  <c r="BF126" i="7"/>
  <c r="BF128" i="7"/>
  <c r="BF129" i="7"/>
  <c r="E85" i="7"/>
  <c r="F91" i="7"/>
  <c r="F92" i="7"/>
  <c r="BF121" i="7"/>
  <c r="BF123" i="7"/>
  <c r="BF125" i="7"/>
  <c r="J89" i="7"/>
  <c r="J115" i="7"/>
  <c r="BF127" i="7"/>
  <c r="BF122" i="7"/>
  <c r="BF124" i="7"/>
  <c r="BF130" i="7"/>
  <c r="BF131" i="7"/>
  <c r="J92" i="6"/>
  <c r="J111" i="6"/>
  <c r="BF126" i="6"/>
  <c r="BF127" i="6"/>
  <c r="BF129" i="6"/>
  <c r="BF130" i="6"/>
  <c r="BF132" i="6"/>
  <c r="E107" i="6"/>
  <c r="F114" i="6"/>
  <c r="BF123" i="6"/>
  <c r="BF124" i="6"/>
  <c r="F91" i="6"/>
  <c r="J113" i="6"/>
  <c r="BF120" i="6"/>
  <c r="BF122" i="6"/>
  <c r="BF125" i="6"/>
  <c r="BF128" i="6"/>
  <c r="BF119" i="6"/>
  <c r="BF121" i="6"/>
  <c r="BF131" i="6"/>
  <c r="BK119" i="4"/>
  <c r="J119" i="4"/>
  <c r="J96" i="4" s="1"/>
  <c r="J91" i="5"/>
  <c r="F116" i="5"/>
  <c r="BF123" i="5"/>
  <c r="BF124" i="5"/>
  <c r="BF126" i="5"/>
  <c r="BF130" i="5"/>
  <c r="BF134" i="5"/>
  <c r="BF138" i="5"/>
  <c r="BF141" i="5"/>
  <c r="BF152" i="5"/>
  <c r="BF157" i="5"/>
  <c r="E85" i="5"/>
  <c r="F91" i="5"/>
  <c r="BF121" i="5"/>
  <c r="BF122" i="5"/>
  <c r="BF129" i="5"/>
  <c r="BF135" i="5"/>
  <c r="BF139" i="5"/>
  <c r="BF146" i="5"/>
  <c r="BF147" i="5"/>
  <c r="BF149" i="5"/>
  <c r="BF151" i="5"/>
  <c r="BF156" i="5"/>
  <c r="BF159" i="5"/>
  <c r="J89" i="5"/>
  <c r="J92" i="5"/>
  <c r="BF125" i="5"/>
  <c r="BF127" i="5"/>
  <c r="BF128" i="5"/>
  <c r="BF131" i="5"/>
  <c r="BF132" i="5"/>
  <c r="BF133" i="5"/>
  <c r="BF136" i="5"/>
  <c r="BF140" i="5"/>
  <c r="BF142" i="5"/>
  <c r="BF143" i="5"/>
  <c r="BF144" i="5"/>
  <c r="BF145" i="5"/>
  <c r="BF148" i="5"/>
  <c r="BF150" i="5"/>
  <c r="BF158" i="5"/>
  <c r="E85" i="4"/>
  <c r="F92" i="4"/>
  <c r="BF126" i="4"/>
  <c r="BF128" i="4"/>
  <c r="BF130" i="4"/>
  <c r="BF134" i="4"/>
  <c r="BF135" i="4"/>
  <c r="BF137" i="4"/>
  <c r="BF143" i="4"/>
  <c r="F91" i="4"/>
  <c r="J116" i="4"/>
  <c r="BF124" i="4"/>
  <c r="BF133" i="4"/>
  <c r="BF136" i="4"/>
  <c r="BF140" i="4"/>
  <c r="BF141" i="4"/>
  <c r="J91" i="4"/>
  <c r="BF122" i="4"/>
  <c r="BF123" i="4"/>
  <c r="J89" i="4"/>
  <c r="BF121" i="4"/>
  <c r="BF125" i="4"/>
  <c r="BF127" i="4"/>
  <c r="BF131" i="4"/>
  <c r="BF132" i="4"/>
  <c r="BF139" i="4"/>
  <c r="BF142" i="4"/>
  <c r="J91" i="3"/>
  <c r="F116" i="3"/>
  <c r="BF129" i="3"/>
  <c r="BF138" i="3"/>
  <c r="BF141" i="3"/>
  <c r="BF143" i="3"/>
  <c r="BF144" i="3"/>
  <c r="BF145" i="3"/>
  <c r="BF147" i="3"/>
  <c r="BF170" i="3"/>
  <c r="BF172" i="3"/>
  <c r="BF177" i="3"/>
  <c r="J92" i="3"/>
  <c r="BF126" i="3"/>
  <c r="BF130" i="3"/>
  <c r="BF131" i="3"/>
  <c r="BF135" i="3"/>
  <c r="BF146" i="3"/>
  <c r="BF158" i="3"/>
  <c r="BF160" i="3"/>
  <c r="BF162" i="3"/>
  <c r="BF164" i="3"/>
  <c r="BF181" i="3"/>
  <c r="BF187" i="3"/>
  <c r="E85" i="3"/>
  <c r="F117" i="3"/>
  <c r="BF122" i="3"/>
  <c r="BF123" i="3"/>
  <c r="BF125" i="3"/>
  <c r="BF127" i="3"/>
  <c r="BF134" i="3"/>
  <c r="BF137" i="3"/>
  <c r="BF139" i="3"/>
  <c r="BF140" i="3"/>
  <c r="BF149" i="3"/>
  <c r="BF150" i="3"/>
  <c r="BF151" i="3"/>
  <c r="BF152" i="3"/>
  <c r="BF153" i="3"/>
  <c r="BF155" i="3"/>
  <c r="BF156" i="3"/>
  <c r="BF161" i="3"/>
  <c r="BF163" i="3"/>
  <c r="BF165" i="3"/>
  <c r="BF169" i="3"/>
  <c r="BF171" i="3"/>
  <c r="BF174" i="3"/>
  <c r="BF178" i="3"/>
  <c r="BF184" i="3"/>
  <c r="J89" i="3"/>
  <c r="BF124" i="3"/>
  <c r="BF128" i="3"/>
  <c r="BF132" i="3"/>
  <c r="BF136" i="3"/>
  <c r="BF142" i="3"/>
  <c r="BF148" i="3"/>
  <c r="BF154" i="3"/>
  <c r="BF157" i="3"/>
  <c r="BF166" i="3"/>
  <c r="BF167" i="3"/>
  <c r="BF173" i="3"/>
  <c r="BF175" i="3"/>
  <c r="BF176" i="3"/>
  <c r="J91" i="2"/>
  <c r="E122" i="2"/>
  <c r="J129" i="2"/>
  <c r="BF139" i="2"/>
  <c r="BF155" i="2"/>
  <c r="BF161" i="2"/>
  <c r="BF164" i="2"/>
  <c r="BF194" i="2"/>
  <c r="BF197" i="2"/>
  <c r="BF216" i="2"/>
  <c r="BF233" i="2"/>
  <c r="BF239" i="2"/>
  <c r="BF245" i="2"/>
  <c r="BF253" i="2"/>
  <c r="BF256" i="2"/>
  <c r="J89" i="2"/>
  <c r="F92" i="2"/>
  <c r="F128" i="2"/>
  <c r="BF152" i="2"/>
  <c r="BF167" i="2"/>
  <c r="BF171" i="2"/>
  <c r="BF185" i="2"/>
  <c r="BF191" i="2"/>
  <c r="BF202" i="2"/>
  <c r="BF210" i="2"/>
  <c r="BF249" i="2"/>
  <c r="BF250" i="2"/>
  <c r="BF270" i="2"/>
  <c r="BF275" i="2"/>
  <c r="BF280" i="2"/>
  <c r="BF287" i="2"/>
  <c r="BF305" i="2"/>
  <c r="BF308" i="2"/>
  <c r="BF311" i="2"/>
  <c r="BF313" i="2"/>
  <c r="BF319" i="2"/>
  <c r="BF323" i="2"/>
  <c r="BF325" i="2"/>
  <c r="BF336" i="2"/>
  <c r="BF339" i="2"/>
  <c r="BF351" i="2"/>
  <c r="BF355" i="2"/>
  <c r="BF359" i="2"/>
  <c r="BF365" i="2"/>
  <c r="BF373" i="2"/>
  <c r="BF144" i="2"/>
  <c r="BF148" i="2"/>
  <c r="BF178" i="2"/>
  <c r="BF181" i="2"/>
  <c r="BF213" i="2"/>
  <c r="BF223" i="2"/>
  <c r="BF227" i="2"/>
  <c r="BF236" i="2"/>
  <c r="BF266" i="2"/>
  <c r="BF277" i="2"/>
  <c r="BF284" i="2"/>
  <c r="BF291" i="2"/>
  <c r="BF300" i="2"/>
  <c r="BF334" i="2"/>
  <c r="BF379" i="2"/>
  <c r="BF135" i="2"/>
  <c r="BF158" i="2"/>
  <c r="BF174" i="2"/>
  <c r="BF182" i="2"/>
  <c r="BF188" i="2"/>
  <c r="BF198" i="2"/>
  <c r="BF206" i="2"/>
  <c r="BF219" i="2"/>
  <c r="BF230" i="2"/>
  <c r="BF242" i="2"/>
  <c r="BF251" i="2"/>
  <c r="BF259" i="2"/>
  <c r="BF263" i="2"/>
  <c r="BF274" i="2"/>
  <c r="BF294" i="2"/>
  <c r="BF297" i="2"/>
  <c r="BF301" i="2"/>
  <c r="BF304" i="2"/>
  <c r="BF309" i="2"/>
  <c r="BF312" i="2"/>
  <c r="BF328" i="2"/>
  <c r="BF331" i="2"/>
  <c r="BF342" i="2"/>
  <c r="BF345" i="2"/>
  <c r="BF347" i="2"/>
  <c r="BF361" i="2"/>
  <c r="BF369" i="2"/>
  <c r="BF375" i="2"/>
  <c r="BF381" i="2"/>
  <c r="F35" i="2"/>
  <c r="BB95" i="1" s="1"/>
  <c r="F36" i="2"/>
  <c r="BC95" i="1" s="1"/>
  <c r="F33" i="5"/>
  <c r="AZ98" i="1" s="1"/>
  <c r="J33" i="5"/>
  <c r="AV98" i="1" s="1"/>
  <c r="J33" i="6"/>
  <c r="AV99" i="1" s="1"/>
  <c r="F36" i="6"/>
  <c r="BC99" i="1" s="1"/>
  <c r="F36" i="7"/>
  <c r="BC100" i="1" s="1"/>
  <c r="F37" i="7"/>
  <c r="BD100" i="1" s="1"/>
  <c r="F33" i="2"/>
  <c r="AZ95" i="1" s="1"/>
  <c r="J33" i="3"/>
  <c r="AV96" i="1" s="1"/>
  <c r="F33" i="3"/>
  <c r="AZ96" i="1" s="1"/>
  <c r="F36" i="4"/>
  <c r="BC97" i="1" s="1"/>
  <c r="F37" i="4"/>
  <c r="BD97" i="1" s="1"/>
  <c r="J33" i="2"/>
  <c r="AV95" i="1" s="1"/>
  <c r="F35" i="3"/>
  <c r="BB96" i="1" s="1"/>
  <c r="F36" i="3"/>
  <c r="BC96" i="1" s="1"/>
  <c r="F37" i="5"/>
  <c r="BD98" i="1" s="1"/>
  <c r="F35" i="5"/>
  <c r="BB98" i="1" s="1"/>
  <c r="F37" i="6"/>
  <c r="BD99" i="1" s="1"/>
  <c r="J33" i="7"/>
  <c r="AV100" i="1" s="1"/>
  <c r="F37" i="2"/>
  <c r="BD95" i="1" s="1"/>
  <c r="F37" i="3"/>
  <c r="BD96" i="1" s="1"/>
  <c r="F33" i="4"/>
  <c r="AZ97" i="1" s="1"/>
  <c r="J33" i="4"/>
  <c r="AV97" i="1" s="1"/>
  <c r="F35" i="4"/>
  <c r="BB97" i="1" s="1"/>
  <c r="F36" i="5"/>
  <c r="BC98" i="1" s="1"/>
  <c r="F35" i="6"/>
  <c r="BB99" i="1" s="1"/>
  <c r="F33" i="6"/>
  <c r="AZ99" i="1" s="1"/>
  <c r="F33" i="7"/>
  <c r="AZ100" i="1" s="1"/>
  <c r="F35" i="7"/>
  <c r="BB100" i="1" s="1"/>
  <c r="T264" i="2" l="1"/>
  <c r="P133" i="2"/>
  <c r="P132" i="2"/>
  <c r="AU95" i="1"/>
  <c r="T119" i="5"/>
  <c r="R120" i="3"/>
  <c r="T120" i="3"/>
  <c r="R119" i="4"/>
  <c r="P119" i="4"/>
  <c r="AU97" i="1"/>
  <c r="P120" i="3"/>
  <c r="AU96" i="1"/>
  <c r="R119" i="5"/>
  <c r="T133" i="2"/>
  <c r="T132" i="2"/>
  <c r="P119" i="5"/>
  <c r="AU98" i="1" s="1"/>
  <c r="R264" i="2"/>
  <c r="R133" i="2"/>
  <c r="R132" i="2"/>
  <c r="BK133" i="2"/>
  <c r="J133" i="2"/>
  <c r="J97" i="2"/>
  <c r="BK119" i="5"/>
  <c r="J119" i="5" s="1"/>
  <c r="J30" i="5" s="1"/>
  <c r="AG98" i="1" s="1"/>
  <c r="J120" i="7"/>
  <c r="J98" i="7"/>
  <c r="BK120" i="3"/>
  <c r="J120" i="3" s="1"/>
  <c r="J96" i="3" s="1"/>
  <c r="BK118" i="7"/>
  <c r="J118" i="7"/>
  <c r="BK264" i="2"/>
  <c r="J264" i="2"/>
  <c r="J104" i="2"/>
  <c r="J34" i="2"/>
  <c r="AW95" i="1" s="1"/>
  <c r="AT95" i="1" s="1"/>
  <c r="J34" i="7"/>
  <c r="AW100" i="1"/>
  <c r="AT100" i="1" s="1"/>
  <c r="BD94" i="1"/>
  <c r="W33" i="1"/>
  <c r="J30" i="7"/>
  <c r="AG100" i="1" s="1"/>
  <c r="J34" i="3"/>
  <c r="AW96" i="1"/>
  <c r="AT96" i="1"/>
  <c r="F34" i="4"/>
  <c r="BA97" i="1"/>
  <c r="J30" i="4"/>
  <c r="AG97" i="1"/>
  <c r="J34" i="5"/>
  <c r="AW98" i="1"/>
  <c r="AT98" i="1"/>
  <c r="F34" i="6"/>
  <c r="BA99" i="1" s="1"/>
  <c r="BB94" i="1"/>
  <c r="W31" i="1"/>
  <c r="F34" i="3"/>
  <c r="BA96" i="1"/>
  <c r="J34" i="4"/>
  <c r="AW97" i="1" s="1"/>
  <c r="AT97" i="1" s="1"/>
  <c r="F34" i="5"/>
  <c r="BA98" i="1"/>
  <c r="J30" i="6"/>
  <c r="AG99" i="1"/>
  <c r="F34" i="7"/>
  <c r="BA100" i="1"/>
  <c r="AZ94" i="1"/>
  <c r="W29" i="1" s="1"/>
  <c r="F34" i="2"/>
  <c r="BA95" i="1"/>
  <c r="J34" i="6"/>
  <c r="AW99" i="1" s="1"/>
  <c r="AT99" i="1" s="1"/>
  <c r="BC94" i="1"/>
  <c r="W32" i="1" s="1"/>
  <c r="J96" i="7" l="1"/>
  <c r="J96" i="5"/>
  <c r="BK132" i="2"/>
  <c r="J132" i="2"/>
  <c r="AN99" i="1"/>
  <c r="J39" i="7"/>
  <c r="J39" i="6"/>
  <c r="AN97" i="1"/>
  <c r="J39" i="5"/>
  <c r="J39" i="4"/>
  <c r="AN100" i="1"/>
  <c r="AN98" i="1"/>
  <c r="AU94" i="1"/>
  <c r="BA94" i="1"/>
  <c r="W30" i="1"/>
  <c r="J30" i="3"/>
  <c r="AG96" i="1" s="1"/>
  <c r="AV94" i="1"/>
  <c r="AK29" i="1"/>
  <c r="J30" i="2"/>
  <c r="AG95" i="1" s="1"/>
  <c r="AX94" i="1"/>
  <c r="AY94" i="1"/>
  <c r="J39" i="2" l="1"/>
  <c r="J39" i="3"/>
  <c r="J96" i="2"/>
  <c r="AN95" i="1"/>
  <c r="AN96" i="1"/>
  <c r="AG94" i="1"/>
  <c r="AW94" i="1"/>
  <c r="AK30" i="1"/>
  <c r="AK26" i="1" l="1"/>
  <c r="AT94" i="1"/>
  <c r="AN94" i="1" l="1"/>
  <c r="AK35" i="1"/>
</calcChain>
</file>

<file path=xl/sharedStrings.xml><?xml version="1.0" encoding="utf-8"?>
<sst xmlns="http://schemas.openxmlformats.org/spreadsheetml/2006/main" count="5586" uniqueCount="898">
  <si>
    <t>Export Komplet</t>
  </si>
  <si>
    <t/>
  </si>
  <si>
    <t>2.0</t>
  </si>
  <si>
    <t>False</t>
  </si>
  <si>
    <t>{dbe534c0-add5-4330-b39f-047266b80f6e}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</si>
  <si>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</si>
  <si>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</si>
  <si>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</si>
  <si>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</si>
  <si>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</si>
  <si>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</si>
  <si>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</si>
  <si>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</si>
  <si>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</si>
  <si>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05_2023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</si>
  <si>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</si>
  <si>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</si>
  <si>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Bytový dům Mezilesí 2056 - Výměna stoupacího potrubí - I. etapa</t>
  </si>
  <si>
    <t>KSO:</t>
  </si>
  <si>
    <t>CC-CZ:</t>
  </si>
  <si>
    <t>Místo:</t>
  </si>
  <si>
    <t xml:space="preserve"> </t>
  </si>
  <si>
    <t>Datum:</t>
  </si>
  <si>
    <t>5. 5. 2023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</si>
  <si>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</si>
  <si>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</si>
  <si>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</si>
  <si>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</si>
  <si>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</si>
  <si>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</si>
  <si>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</si>
  <si>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</si>
  <si>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</si>
  <si>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</si>
  <si>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</si>
  <si>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</si>
  <si>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</si>
  <si>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</si>
  <si>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</si>
  <si>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</si>
  <si>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</si>
  <si>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</si>
  <si>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</si>
  <si>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</si>
  <si>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</si>
  <si>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</si>
  <si>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</si>
  <si>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</si>
  <si>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</si>
  <si>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</si>
  <si>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</si>
  <si>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</si>
  <si>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</si>
  <si>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</si>
  <si>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</si>
  <si>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</si>
  <si>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</si>
  <si>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</si>
  <si>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</si>
  <si>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</si>
  <si>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</si>
  <si>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</si>
  <si>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</si>
  <si>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</si>
  <si>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</si>
  <si>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</si>
  <si>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</si>
  <si>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</si>
  <si>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</si>
  <si>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</si>
  <si>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</si>
  <si>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</si>
  <si>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</si>
  <si>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</si>
  <si>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</si>
  <si>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</si>
  <si>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</si>
  <si>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</si>
  <si>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</si>
  <si>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SO 01.1 Stavební část</t>
  </si>
  <si>
    <t>STA</t>
  </si>
  <si>
    <t>1</t>
  </si>
  <si>
    <t>{6ff3f667-d54d-4795-8988-0b1041f68cf5}</t>
  </si>
  <si>
    <t>01.2</t>
  </si>
  <si>
    <t>SO 01.2 ZTI</t>
  </si>
  <si>
    <t>{dcf657aa-ad9e-4d8c-945d-f7fc4dd4d3fa}</t>
  </si>
  <si>
    <t>01.3</t>
  </si>
  <si>
    <t>SO 01.3 Elektroinstalace</t>
  </si>
  <si>
    <t>{beeea211-cbb6-4562-b93b-a55bf64aa113}</t>
  </si>
  <si>
    <t>01.4</t>
  </si>
  <si>
    <t>SO 01.4 VZT</t>
  </si>
  <si>
    <t>{dbac42fc-d421-4911-b3f0-61f0e6b79c40}</t>
  </si>
  <si>
    <t>01.5</t>
  </si>
  <si>
    <t>SO 01.5 Likvidace asbestu - kanalizační potrubí</t>
  </si>
  <si>
    <t>{d6b49e64-0afc-4189-bf0c-268f3ecd3fce}</t>
  </si>
  <si>
    <t>901</t>
  </si>
  <si>
    <t>VON</t>
  </si>
  <si>
    <t>{5a4408e2-7e0b-45a6-b929-b017a6b4bdaa}</t>
  </si>
  <si>
    <t>KRYCÍ LIST SOUPISU PRACÍ</t>
  </si>
  <si>
    <t>Objekt:</t>
  </si>
  <si>
    <t>01.1 - SO 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</si>
  <si>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</si>
  <si>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</si>
  <si>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</si>
  <si>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</si>
  <si>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</si>
  <si>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</si>
  <si>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</si>
  <si>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</si>
  <si>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</si>
  <si>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</si>
  <si>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</si>
  <si>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</si>
  <si>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</si>
  <si>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</si>
  <si>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</si>
  <si>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</si>
  <si>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</si>
  <si>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</si>
  <si>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</si>
  <si>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</si>
  <si>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</si>
  <si>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</si>
  <si>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</si>
  <si>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</si>
  <si>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</si>
  <si>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</si>
  <si>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</si>
  <si>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</si>
  <si>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</si>
  <si>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</si>
  <si>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</si>
  <si>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</si>
  <si>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</si>
  <si>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</si>
  <si>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</si>
  <si>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</si>
  <si>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</si>
  <si>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</si>
  <si>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</si>
  <si>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</si>
  <si>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340235212R</t>
  </si>
  <si>
    <t>přebetonování prostupů ve stěnách plochy do 0,0225 m2</t>
  </si>
  <si>
    <t>kus</t>
  </si>
  <si>
    <t>4</t>
  </si>
  <si>
    <t>2</t>
  </si>
  <si>
    <t>443817788</t>
  </si>
  <si>
    <t>VV</t>
  </si>
  <si>
    <t>"24 bytů"</t>
  </si>
  <si>
    <t>"pro instalace" 24*2</t>
  </si>
  <si>
    <t>Součet</t>
  </si>
  <si>
    <t>340235212R2</t>
  </si>
  <si>
    <t>přebetonování prostupů ve stěnách plochy do 0,5 m2</t>
  </si>
  <si>
    <t>1811369573</t>
  </si>
  <si>
    <t>"přízemí"</t>
  </si>
  <si>
    <t>"pro instalace" 6</t>
  </si>
  <si>
    <t>Vodorovné konstrukce</t>
  </si>
  <si>
    <t>411386R1</t>
  </si>
  <si>
    <t>Přebetonování stropů jader v tl. 200 mm vč. bednění a odbednění</t>
  </si>
  <si>
    <t>-959971325</t>
  </si>
  <si>
    <t>2*26</t>
  </si>
  <si>
    <t>6</t>
  </si>
  <si>
    <t>Úpravy povrchů, podlahy a osazování výplní</t>
  </si>
  <si>
    <t>612325201R</t>
  </si>
  <si>
    <t>Oprava omítek malých ploch do 0,09 m2 na stěnách</t>
  </si>
  <si>
    <t>-1838490459</t>
  </si>
  <si>
    <t>"po zazdívkách pro instalace" 24*2</t>
  </si>
  <si>
    <t>5</t>
  </si>
  <si>
    <t>619995R01</t>
  </si>
  <si>
    <t>Začištění prostupů pro VZT potrubí v bytech</t>
  </si>
  <si>
    <t>-542320926</t>
  </si>
  <si>
    <t>"24 bytů" 24</t>
  </si>
  <si>
    <t>631311115</t>
  </si>
  <si>
    <t>Mazanina tl přes 50 do 80 mm z betonu prostého bez zvýšených nároků na prostředí tř. C 20/25</t>
  </si>
  <si>
    <t>m3</t>
  </si>
  <si>
    <t>2068144972</t>
  </si>
  <si>
    <t>"24 bytů" (1,25*0,9)*24*0,04</t>
  </si>
  <si>
    <t>7</t>
  </si>
  <si>
    <t>631311R1</t>
  </si>
  <si>
    <t>zabetonování otvorů po usazené ocelových konstrukcí</t>
  </si>
  <si>
    <t>-638192711</t>
  </si>
  <si>
    <t>"24 bytů" 4*24</t>
  </si>
  <si>
    <t>8</t>
  </si>
  <si>
    <t>631311R2</t>
  </si>
  <si>
    <t>oprava podlah po výměně patních kolen</t>
  </si>
  <si>
    <t>318330335</t>
  </si>
  <si>
    <t>"přízemí - pro výměnu patních kolen" 0,9*0,8*0,5*2</t>
  </si>
  <si>
    <t>9</t>
  </si>
  <si>
    <t>631319171</t>
  </si>
  <si>
    <t>Příplatek k mazanině tl přes 50 do 80 mm za stržení povrchu spodní vrstvy před vložením výztuže</t>
  </si>
  <si>
    <t>-526344646</t>
  </si>
  <si>
    <t>10</t>
  </si>
  <si>
    <t>631362021</t>
  </si>
  <si>
    <t>Výztuž mazanin svařovanými sítěmi Kari</t>
  </si>
  <si>
    <t>t</t>
  </si>
  <si>
    <t>684300201</t>
  </si>
  <si>
    <t>"24 bytů" (1,25*0,9)*24*0,0079</t>
  </si>
  <si>
    <t>Ostatní konstrukce a práce, bourání</t>
  </si>
  <si>
    <t>11</t>
  </si>
  <si>
    <t>94910111R</t>
  </si>
  <si>
    <t>Lešení pomocné pro objekty pozemních staveb s lešeňovou podlahou</t>
  </si>
  <si>
    <t>m2</t>
  </si>
  <si>
    <t>561349296</t>
  </si>
  <si>
    <t>"24 bytů " (1,25*0,9)*24</t>
  </si>
  <si>
    <t>12</t>
  </si>
  <si>
    <t>9529021R</t>
  </si>
  <si>
    <t>Úklid společných prostor</t>
  </si>
  <si>
    <t>620708619</t>
  </si>
  <si>
    <t>"20 dní 12 pater"</t>
  </si>
  <si>
    <t>(15,7+5)*12*20</t>
  </si>
  <si>
    <t>13</t>
  </si>
  <si>
    <t>9529022R</t>
  </si>
  <si>
    <t>vyklizení prostor v přízemí a úklid</t>
  </si>
  <si>
    <t>kpl</t>
  </si>
  <si>
    <t>-746007204</t>
  </si>
  <si>
    <t>"přízemí" 1</t>
  </si>
  <si>
    <t>14</t>
  </si>
  <si>
    <t>95290R01</t>
  </si>
  <si>
    <t>drobné opravy společných prostor</t>
  </si>
  <si>
    <t>-1800266733</t>
  </si>
  <si>
    <t>95295R01</t>
  </si>
  <si>
    <t>prachové uzávěry v bytech - zřízení a odstranění</t>
  </si>
  <si>
    <t>1188151696</t>
  </si>
  <si>
    <t>"24 bytů - 3ks na byt" 24*3</t>
  </si>
  <si>
    <t>16</t>
  </si>
  <si>
    <t>95295R21</t>
  </si>
  <si>
    <t>úklid vodoměrné šachty</t>
  </si>
  <si>
    <t>-379653116</t>
  </si>
  <si>
    <t>17</t>
  </si>
  <si>
    <t>95295R51</t>
  </si>
  <si>
    <t>protiprachové opatření nouzového větrání CHUC - zřízení a odstranění</t>
  </si>
  <si>
    <t>1590549173</t>
  </si>
  <si>
    <t>18</t>
  </si>
  <si>
    <t>95296R51</t>
  </si>
  <si>
    <t>úprava nadstřešní části větrací šachty</t>
  </si>
  <si>
    <t>-1930240843</t>
  </si>
  <si>
    <t>19</t>
  </si>
  <si>
    <t>95297R81</t>
  </si>
  <si>
    <t>úprava větrací stříšky</t>
  </si>
  <si>
    <t>299460193</t>
  </si>
  <si>
    <t>20</t>
  </si>
  <si>
    <t>95394R1</t>
  </si>
  <si>
    <t>Konstrukce lávky pro vodovodní potrubí pod stropy 1 NP</t>
  </si>
  <si>
    <t>175720192</t>
  </si>
  <si>
    <t>9610441R1</t>
  </si>
  <si>
    <t>Bourání podlahových konstrukcí</t>
  </si>
  <si>
    <t>-1186461131</t>
  </si>
  <si>
    <t>"přízemí - pro výměnu výlevky" 0,5*0,5</t>
  </si>
  <si>
    <t>22</t>
  </si>
  <si>
    <t>962031136</t>
  </si>
  <si>
    <t>Bourání příček z tvárnic nebo příčkovek tl do 150 mm</t>
  </si>
  <si>
    <t>-1383132422</t>
  </si>
  <si>
    <t>"předstěny"</t>
  </si>
  <si>
    <t>0,9*2,6*5</t>
  </si>
  <si>
    <t>23</t>
  </si>
  <si>
    <t>962084121R</t>
  </si>
  <si>
    <t>Bourání příček deskových sololit, SDK tl do 50 mm</t>
  </si>
  <si>
    <t>-1607277799</t>
  </si>
  <si>
    <t>0,9*2,6*19</t>
  </si>
  <si>
    <t>24</t>
  </si>
  <si>
    <t>965042131</t>
  </si>
  <si>
    <t>Bourání podkladů pod dlažby nebo mazanin betonových nebo z litého asfaltu tl do 100 mm pl do 4 m2</t>
  </si>
  <si>
    <t>-816192762</t>
  </si>
  <si>
    <t>"24 bytů" (1,25*0,9)*24*0,05</t>
  </si>
  <si>
    <t>25</t>
  </si>
  <si>
    <t>969011121R</t>
  </si>
  <si>
    <t>Vybourání potrubí DN do 52</t>
  </si>
  <si>
    <t>m</t>
  </si>
  <si>
    <t>-248287839</t>
  </si>
  <si>
    <t>"24 bytů" 572+(24*2,8*3)+60+93+20</t>
  </si>
  <si>
    <t>26</t>
  </si>
  <si>
    <t>96911R1</t>
  </si>
  <si>
    <t>demontáž ležatých rozvodů vody v 1  NP</t>
  </si>
  <si>
    <t>1977900349</t>
  </si>
  <si>
    <t>27</t>
  </si>
  <si>
    <t>97103323R</t>
  </si>
  <si>
    <t>Vybourání otvorů ve zdivu cihelném pl do 0,0225 m2 na MVC nebo MV tl do 150 mm</t>
  </si>
  <si>
    <t>-796581879</t>
  </si>
  <si>
    <t>28</t>
  </si>
  <si>
    <t>971052531R</t>
  </si>
  <si>
    <t>Vybourání nebo prorážení otvorů v panelových příčkách a zdech pl do 1 m2 tl do 150 mm</t>
  </si>
  <si>
    <t>1248998421</t>
  </si>
  <si>
    <t>29</t>
  </si>
  <si>
    <t>972044R01</t>
  </si>
  <si>
    <t>Vybourání otvorů v podlaze z panelu 15x10 cm pro kotvení ocel. konstrukcí</t>
  </si>
  <si>
    <t>-1182864998</t>
  </si>
  <si>
    <t>30</t>
  </si>
  <si>
    <t>977151123</t>
  </si>
  <si>
    <t>Jádrové vrty diamantovými korunkami do stavebních materiálů D přes 130 do 150 mm</t>
  </si>
  <si>
    <t>616110290</t>
  </si>
  <si>
    <t>"mezi m.č. 1.10 a 1.28" 6*0,2</t>
  </si>
  <si>
    <t>31</t>
  </si>
  <si>
    <t>980R0001</t>
  </si>
  <si>
    <t>Uřezání venkovních věšáků</t>
  </si>
  <si>
    <t>401525830</t>
  </si>
  <si>
    <t>5*2</t>
  </si>
  <si>
    <t>32</t>
  </si>
  <si>
    <t>980R0002</t>
  </si>
  <si>
    <t>dočasné zajištění kabelu optické trasy</t>
  </si>
  <si>
    <t>1983971855</t>
  </si>
  <si>
    <t>33</t>
  </si>
  <si>
    <t>980R0003</t>
  </si>
  <si>
    <t>vyklízení kójí</t>
  </si>
  <si>
    <t>-752747894</t>
  </si>
  <si>
    <t>3*1</t>
  </si>
  <si>
    <t>34</t>
  </si>
  <si>
    <t>980R1001</t>
  </si>
  <si>
    <t>instalační průlezná lávka</t>
  </si>
  <si>
    <t>-73568252</t>
  </si>
  <si>
    <t>35</t>
  </si>
  <si>
    <t>980R2001</t>
  </si>
  <si>
    <t>přechodová podlahová lišta - dodávka a montáž</t>
  </si>
  <si>
    <t>1051254125</t>
  </si>
  <si>
    <t>997</t>
  </si>
  <si>
    <t>Přesun sutě</t>
  </si>
  <si>
    <t>36</t>
  </si>
  <si>
    <t>99701321R</t>
  </si>
  <si>
    <t>Vnitrostaveništní doprava suti a vybouraných hmot pro budovy v do 40 m ručně</t>
  </si>
  <si>
    <t>1588466834</t>
  </si>
  <si>
    <t>37</t>
  </si>
  <si>
    <t>997013501</t>
  </si>
  <si>
    <t>Odvoz suti a vybouraných hmot na skládku nebo meziskládku do 1 km se složením</t>
  </si>
  <si>
    <t>-211826002</t>
  </si>
  <si>
    <t>38</t>
  </si>
  <si>
    <t>997013509</t>
  </si>
  <si>
    <t>Příplatek k odvozu suti a vybouraných hmot na skládku ZKD 1 km přes 1 km</t>
  </si>
  <si>
    <t>593999056</t>
  </si>
  <si>
    <t>30,094*19 'Přepočtené koeficientem množství</t>
  </si>
  <si>
    <t>39</t>
  </si>
  <si>
    <t>997013801</t>
  </si>
  <si>
    <t>Poplatek za uložení na skládce (skládkovné) stavebního odpadu betonového kód odpadu 170 101</t>
  </si>
  <si>
    <t>1520909685</t>
  </si>
  <si>
    <t>1,44+2,97+1,44</t>
  </si>
  <si>
    <t>40</t>
  </si>
  <si>
    <t>997013803</t>
  </si>
  <si>
    <t>Poplatek za uložení na skládce (skládkovné) stavebního odpadu cihelného kód odpadu 170 102</t>
  </si>
  <si>
    <t>1479709782</t>
  </si>
  <si>
    <t>1,369+0,192+1,62</t>
  </si>
  <si>
    <t>41</t>
  </si>
  <si>
    <t>997013831</t>
  </si>
  <si>
    <t>Poplatek za uložení na skládce (skládkovné) stavebního odpadu směsného kód odpadu 170 904</t>
  </si>
  <si>
    <t>-1815044066</t>
  </si>
  <si>
    <t>27,708-(5,85+3,181)</t>
  </si>
  <si>
    <t>998</t>
  </si>
  <si>
    <t>Přesun hmot</t>
  </si>
  <si>
    <t>42</t>
  </si>
  <si>
    <t>998018004</t>
  </si>
  <si>
    <t>Přesun hmot ruční pro budovy v do 40 m</t>
  </si>
  <si>
    <t>-1885084898</t>
  </si>
  <si>
    <t>PSV</t>
  </si>
  <si>
    <t>Práce a dodávky PSV</t>
  </si>
  <si>
    <t>725</t>
  </si>
  <si>
    <t>Zdravotechnika - zařizovací předměty</t>
  </si>
  <si>
    <t>43</t>
  </si>
  <si>
    <t>7251108R1</t>
  </si>
  <si>
    <t>Demontáž klozetů a zpětná montáž</t>
  </si>
  <si>
    <t>soubor</t>
  </si>
  <si>
    <t>581957295</t>
  </si>
  <si>
    <t>"3x demontáž a  3x zpětná montáž" 24*3</t>
  </si>
  <si>
    <t>44</t>
  </si>
  <si>
    <t>7251108R2</t>
  </si>
  <si>
    <t>Demontáž klozetů do suti</t>
  </si>
  <si>
    <t>859242098</t>
  </si>
  <si>
    <t>45</t>
  </si>
  <si>
    <t>72520R001</t>
  </si>
  <si>
    <t>Zřízení sociálního zařízení (2x WC, 2x umyvadlo, 1x čerpací box, 10 m potrubí, 2x dveře v ocelové zárubni)</t>
  </si>
  <si>
    <t>1520067756</t>
  </si>
  <si>
    <t>46</t>
  </si>
  <si>
    <t>998725204</t>
  </si>
  <si>
    <t>Přesun hmot procentní pro zařizovací předměty v objektech v přes 24 do 36 m</t>
  </si>
  <si>
    <t>%</t>
  </si>
  <si>
    <t>1142976589</t>
  </si>
  <si>
    <t>763</t>
  </si>
  <si>
    <t>Konstrukce suché výstavby</t>
  </si>
  <si>
    <t>47</t>
  </si>
  <si>
    <t>7631133R1</t>
  </si>
  <si>
    <t>SDK příčka instalační  profil CW+UW 50 desky 1xDFH2 15 protipožární</t>
  </si>
  <si>
    <t>1842449788</t>
  </si>
  <si>
    <t>"20 bytů" 0,9*1,3*20</t>
  </si>
  <si>
    <t>48</t>
  </si>
  <si>
    <t>7631133R2</t>
  </si>
  <si>
    <t>SDK příčka instalační  zdvojený profil CW+UW 50 desky 2xDFH2 15 protipožární</t>
  </si>
  <si>
    <t>-2143312600</t>
  </si>
  <si>
    <t>"m.č. 1.22 - příčka u vodovod. přípojky" 9,6</t>
  </si>
  <si>
    <t>49</t>
  </si>
  <si>
    <t>7631133R5</t>
  </si>
  <si>
    <t>SDK příčka instalační  zdvojený profil CW+UW 50 desky 2xDFH2 15 akustický s izolací 40 mm</t>
  </si>
  <si>
    <t>2077684318</t>
  </si>
  <si>
    <t>"6 NP, 10 NP" 2+2</t>
  </si>
  <si>
    <t>50</t>
  </si>
  <si>
    <t>763131432</t>
  </si>
  <si>
    <t>SDK podhled deska 1xDF 15 bez izolace dvouvrstvá spodní kce profil CD+UD REI 90</t>
  </si>
  <si>
    <t>-1807793193</t>
  </si>
  <si>
    <t>"24 bytů" (1,25*0,9)*24</t>
  </si>
  <si>
    <t>"m.č. 1.22, 1.21, 1.26, 1.27" 40,4</t>
  </si>
  <si>
    <t>51</t>
  </si>
  <si>
    <t>763131812</t>
  </si>
  <si>
    <t>Demontáž SDK podhledu s nosnou kcí dřevěnou opláštění dvojité</t>
  </si>
  <si>
    <t>-364910434</t>
  </si>
  <si>
    <t>46,39</t>
  </si>
  <si>
    <t>52</t>
  </si>
  <si>
    <t>763164526</t>
  </si>
  <si>
    <t>SDK obklad kcí tvaru L š do 0,4 m desky 1xDFH2 15</t>
  </si>
  <si>
    <t>-401794432</t>
  </si>
  <si>
    <t>"24 bytů" 2,4*2*24</t>
  </si>
  <si>
    <t>53</t>
  </si>
  <si>
    <t>763171213</t>
  </si>
  <si>
    <t>Montáž klapek revizních SDK kcí vel. přes 0,25 do 0,5 m2 pro podhledy</t>
  </si>
  <si>
    <t>532925151</t>
  </si>
  <si>
    <t>"přízemí" 4</t>
  </si>
  <si>
    <t>54</t>
  </si>
  <si>
    <t>M</t>
  </si>
  <si>
    <t>59030155R</t>
  </si>
  <si>
    <t>instalační prostup uzamykatelný protipožární pro podhledy 600x600mm</t>
  </si>
  <si>
    <t>-1361612472</t>
  </si>
  <si>
    <t>55</t>
  </si>
  <si>
    <t>76317181R</t>
  </si>
  <si>
    <t>Demontáž revizních klapek/dvířek SDK kcí vel. do 1 m2 pro příčky/předsazené stěny</t>
  </si>
  <si>
    <t>-1419887188</t>
  </si>
  <si>
    <t>56</t>
  </si>
  <si>
    <t>7631723R01</t>
  </si>
  <si>
    <t>dveře 800/1970 do SDK příčky, vč. zárubně, kování a zámku - dodávka a montáž</t>
  </si>
  <si>
    <t>1416179805</t>
  </si>
  <si>
    <t>57</t>
  </si>
  <si>
    <t>7631723R1</t>
  </si>
  <si>
    <t>Montáž revizních dvířek SDK kcí vel. 600x800 mm</t>
  </si>
  <si>
    <t>-1489515719</t>
  </si>
  <si>
    <t>58</t>
  </si>
  <si>
    <t>590307R</t>
  </si>
  <si>
    <t>dvířka revizní 600x800mm ze SDK, akustická, uzavíratelná</t>
  </si>
  <si>
    <t>648295443</t>
  </si>
  <si>
    <t>59</t>
  </si>
  <si>
    <t>998763405</t>
  </si>
  <si>
    <t>Přesun hmot procentní pro sádrokartonové konstrukce v objektech v přes 36 do 48 m</t>
  </si>
  <si>
    <t>1404845429</t>
  </si>
  <si>
    <t>767</t>
  </si>
  <si>
    <t>Konstrukce zámečnické</t>
  </si>
  <si>
    <t>60</t>
  </si>
  <si>
    <t>76713R05</t>
  </si>
  <si>
    <t>Sklípek - dodávka a montáž</t>
  </si>
  <si>
    <t>806804070</t>
  </si>
  <si>
    <t>61</t>
  </si>
  <si>
    <t>76713R15</t>
  </si>
  <si>
    <t>úprava sklípku</t>
  </si>
  <si>
    <t>1645487828</t>
  </si>
  <si>
    <t>62</t>
  </si>
  <si>
    <t>767995R01</t>
  </si>
  <si>
    <t>Ocelová konstrukce rámu jádra - dodávka a montáž</t>
  </si>
  <si>
    <t>kg</t>
  </si>
  <si>
    <t>1611841178</t>
  </si>
  <si>
    <t>"jekly 70x50x3 mm, 40x40x3 mm, 60x40x3 mm, pásovina 50x5 mm, 40x5 mm, šrouby 6,3x25 mm, závitová tyč d 10 mm dl. 2,3 m, svary, krytky jeklů"</t>
  </si>
  <si>
    <t>75*24</t>
  </si>
  <si>
    <t>1800*1,1 'Přepočtené koeficientem množství</t>
  </si>
  <si>
    <t>63</t>
  </si>
  <si>
    <t>767996R01</t>
  </si>
  <si>
    <t>kotvení trubek instalací k rámu jádra - dodávka a montáž</t>
  </si>
  <si>
    <t>-1229610972</t>
  </si>
  <si>
    <t>64</t>
  </si>
  <si>
    <t>998767205</t>
  </si>
  <si>
    <t>Přesun hmot procentní pro zámečnické konstrukce v objektech v přes 36 do 48 m</t>
  </si>
  <si>
    <t>-1934966283</t>
  </si>
  <si>
    <t>771</t>
  </si>
  <si>
    <t>Podlahy z dlaždic</t>
  </si>
  <si>
    <t>65</t>
  </si>
  <si>
    <t>771151011R</t>
  </si>
  <si>
    <t xml:space="preserve">Samonivelační stěrka podlah </t>
  </si>
  <si>
    <t>-1846248401</t>
  </si>
  <si>
    <t>66</t>
  </si>
  <si>
    <t>771573810</t>
  </si>
  <si>
    <t>Demontáž podlah z dlaždic keramických lepených</t>
  </si>
  <si>
    <t>-1705700768</t>
  </si>
  <si>
    <t>(1,25*0,9*24)</t>
  </si>
  <si>
    <t>67</t>
  </si>
  <si>
    <t>771574366</t>
  </si>
  <si>
    <t>Montáž podlah keramických pro mechanické zatížení protiskluzných lepených flexi rychletuhnoucím lepidlem přes 12 do 19 ks/m2</t>
  </si>
  <si>
    <t>608625079</t>
  </si>
  <si>
    <t>68</t>
  </si>
  <si>
    <t>597610R</t>
  </si>
  <si>
    <t>dlažba keramická matná</t>
  </si>
  <si>
    <t>-2037762523</t>
  </si>
  <si>
    <t>27*1,01 'Přepočtené koeficientem množství</t>
  </si>
  <si>
    <t>69</t>
  </si>
  <si>
    <t>771577121</t>
  </si>
  <si>
    <t>Příplatek k montáži podlah keramických lepených flexibilním rychletuhnoucím lepidlem za plochu do 5 m2</t>
  </si>
  <si>
    <t>-951927063</t>
  </si>
  <si>
    <t>70</t>
  </si>
  <si>
    <t>771577123</t>
  </si>
  <si>
    <t>Příplatek k montáži podlah keramických lepených flexibilním rychletuhnoucím lepidlem za spárování bílým cementem</t>
  </si>
  <si>
    <t>1733403241</t>
  </si>
  <si>
    <t>71</t>
  </si>
  <si>
    <t>77159122R</t>
  </si>
  <si>
    <t>Izolace podlah Mirelon lepená proti kročejovému hluku</t>
  </si>
  <si>
    <t>289363688</t>
  </si>
  <si>
    <t>72</t>
  </si>
  <si>
    <t>998771205</t>
  </si>
  <si>
    <t>Přesun hmot procentní pro podlahy z dlaždic v objektech v přes 36 do 48 m</t>
  </si>
  <si>
    <t>-1981829742</t>
  </si>
  <si>
    <t>776</t>
  </si>
  <si>
    <t>Podlahy povlakové</t>
  </si>
  <si>
    <t>73</t>
  </si>
  <si>
    <t>776201812</t>
  </si>
  <si>
    <t>Demontáž lepených povlakových podlah s podložkou ručně</t>
  </si>
  <si>
    <t>1729175597</t>
  </si>
  <si>
    <t>1,25*0,9*10</t>
  </si>
  <si>
    <t>781</t>
  </si>
  <si>
    <t>Dokončovací práce - obklady</t>
  </si>
  <si>
    <t>74</t>
  </si>
  <si>
    <t>781121011</t>
  </si>
  <si>
    <t>Nátěr penetrační na stěnu</t>
  </si>
  <si>
    <t>-1646663462</t>
  </si>
  <si>
    <t>"24 bytů" ((((1,35+0,9)*2)*2,1)-(0,7*2,0))*24</t>
  </si>
  <si>
    <t>"předstěna u výlevky a bok" (1,8*2,1)</t>
  </si>
  <si>
    <t>75</t>
  </si>
  <si>
    <t>781474114R</t>
  </si>
  <si>
    <t>Montáž obkladů vnitřních keramických hladkých  lepených flexibilním lepidlem</t>
  </si>
  <si>
    <t>1157158944</t>
  </si>
  <si>
    <t>76</t>
  </si>
  <si>
    <t>5976104R</t>
  </si>
  <si>
    <t>obklad keramický matný</t>
  </si>
  <si>
    <t>1181789283</t>
  </si>
  <si>
    <t>196,98*1,1 'Přepočtené koeficientem množství</t>
  </si>
  <si>
    <t>77</t>
  </si>
  <si>
    <t>781477111</t>
  </si>
  <si>
    <t>Příplatek k montáži obkladů vnitřních keramických hladkých za plochu do 10 m2</t>
  </si>
  <si>
    <t>-1302279596</t>
  </si>
  <si>
    <t>78</t>
  </si>
  <si>
    <t>781477112</t>
  </si>
  <si>
    <t>Příplatek k montáži obkladů vnitřních keramických hladkých za omezený prostor</t>
  </si>
  <si>
    <t>467460351</t>
  </si>
  <si>
    <t>79</t>
  </si>
  <si>
    <t>781477113</t>
  </si>
  <si>
    <t>Příplatek k montáži obkladů vnitřních keramických hladkých za spárování bílým cementem</t>
  </si>
  <si>
    <t>425643573</t>
  </si>
  <si>
    <t>80</t>
  </si>
  <si>
    <t>998781205</t>
  </si>
  <si>
    <t>Přesun hmot procentní pro obklady keramické v objektech v přes 36 do 48 m</t>
  </si>
  <si>
    <t>-1260224912</t>
  </si>
  <si>
    <t>783</t>
  </si>
  <si>
    <t>Dokončovací práce - nátěry</t>
  </si>
  <si>
    <t>81</t>
  </si>
  <si>
    <t>783334R</t>
  </si>
  <si>
    <t>Základní jednonásobný  nátěr zámečnických konstrukcí</t>
  </si>
  <si>
    <t>296856158</t>
  </si>
  <si>
    <t>"ocelové rámy jádra"</t>
  </si>
  <si>
    <t>2,256*32</t>
  </si>
  <si>
    <t>82</t>
  </si>
  <si>
    <t>783337R</t>
  </si>
  <si>
    <t>Krycí protikorozní nátěr zámečnických konstrukcí</t>
  </si>
  <si>
    <t>-1167045913</t>
  </si>
  <si>
    <t>784</t>
  </si>
  <si>
    <t>Dokončovací práce - malby a tapety</t>
  </si>
  <si>
    <t>83</t>
  </si>
  <si>
    <t>7842110R</t>
  </si>
  <si>
    <t>oprava maleb  po stavebních pracech</t>
  </si>
  <si>
    <t>2045462551</t>
  </si>
  <si>
    <t>"společné prostory" 50</t>
  </si>
  <si>
    <t>"přízemí" 20</t>
  </si>
  <si>
    <t>"24 bytů" 2,5*24</t>
  </si>
  <si>
    <t>01.2 - SO 01.2 ZTI</t>
  </si>
  <si>
    <t>D1 - Zdravotechnika - vnitřní kanalizace</t>
  </si>
  <si>
    <t>D2 - Zdravotechnika - vnitřní vodovod</t>
  </si>
  <si>
    <t>D3 - Zařizovací předměty</t>
  </si>
  <si>
    <t>D4 - Ostatní</t>
  </si>
  <si>
    <t>D1</t>
  </si>
  <si>
    <t>Zdravotechnika - vnitřní kanalizace</t>
  </si>
  <si>
    <t>Pol31</t>
  </si>
  <si>
    <t>Potrubí POLO-KAL NG hrdlové DN 40 tiché provedení</t>
  </si>
  <si>
    <t>Pol74</t>
  </si>
  <si>
    <t>Potrubí POLO-KAL NG hrdlové DN 50 tiché provedení</t>
  </si>
  <si>
    <t>Pol76</t>
  </si>
  <si>
    <t>Potrubí POLO-KAL NG hrdlové DN 110 tiché provedení</t>
  </si>
  <si>
    <t>Pol3</t>
  </si>
  <si>
    <t>Čistící kusy DN 110 - dodávka a montáž</t>
  </si>
  <si>
    <t>Pol4</t>
  </si>
  <si>
    <t>Zkouška těsnosti kanalizace vodou do DN 125</t>
  </si>
  <si>
    <t>Pol5</t>
  </si>
  <si>
    <t>Kontrola a vyčištění ležatého rozvodu tlakovou vodou</t>
  </si>
  <si>
    <t>Pol6</t>
  </si>
  <si>
    <t>Demontáž a likvidace stávajícího kanalizačního rozvodu</t>
  </si>
  <si>
    <t>Pol7</t>
  </si>
  <si>
    <t>Stavební přípomoce</t>
  </si>
  <si>
    <t>Pol79</t>
  </si>
  <si>
    <t>Hluková izolace pomocí pěnových skořepin IZOTUB AL</t>
  </si>
  <si>
    <t>bm</t>
  </si>
  <si>
    <t>Pol80</t>
  </si>
  <si>
    <t>Přivětrávací hlavice DN110</t>
  </si>
  <si>
    <t>ks</t>
  </si>
  <si>
    <t>Pol84</t>
  </si>
  <si>
    <t>Přivětrávací hlavice DN50</t>
  </si>
  <si>
    <t>D2</t>
  </si>
  <si>
    <t>Zdravotechnika - vnitřní vodovod</t>
  </si>
  <si>
    <t>Pol85</t>
  </si>
  <si>
    <t>Potrubí plastové PPR 20x3 PN16</t>
  </si>
  <si>
    <t>Pol8</t>
  </si>
  <si>
    <t>Potrubí plastové PPR 25x3,5 PN16</t>
  </si>
  <si>
    <t>Pol9</t>
  </si>
  <si>
    <t>Potrubí plastové PPR 32x4,4 PN16</t>
  </si>
  <si>
    <t>Pol10</t>
  </si>
  <si>
    <t>Potrubí plastové PPR 50x6,9 PN16</t>
  </si>
  <si>
    <t>Pol11</t>
  </si>
  <si>
    <t>Potrubí plastové PPR 75x10,3 PN16</t>
  </si>
  <si>
    <t>Pol12</t>
  </si>
  <si>
    <t>Potrubí plastové PPR 110x15,1 PN16</t>
  </si>
  <si>
    <t>Pol86</t>
  </si>
  <si>
    <t>Potrubí plastové PPR 20x3,4 PN22</t>
  </si>
  <si>
    <t>Pol87</t>
  </si>
  <si>
    <t>Pol13</t>
  </si>
  <si>
    <t>Potrubí plastové PPR 32x3,6 PN22</t>
  </si>
  <si>
    <t>Pol14</t>
  </si>
  <si>
    <t>Potrubí plastové PPR 40x4,5 PN22</t>
  </si>
  <si>
    <t>Pol15</t>
  </si>
  <si>
    <t>Potrubí plastové PPR 50x5,6 PN22</t>
  </si>
  <si>
    <t>Pol16</t>
  </si>
  <si>
    <t>Potrubí plastové PPR 63x7,1 PN22</t>
  </si>
  <si>
    <t>Pol88</t>
  </si>
  <si>
    <t>Kulový kohout DN 20 v provedení pro pitnou vodu - materiál bronz</t>
  </si>
  <si>
    <t>Pol89</t>
  </si>
  <si>
    <t>Kulový kohout DN 25 v provedení pro pitnou vodu - materiál bronz</t>
  </si>
  <si>
    <t>Pol90</t>
  </si>
  <si>
    <t>Kulový kohout DN 32 v provedení pro pitnou vodu - materiál bronz</t>
  </si>
  <si>
    <t>Pol91</t>
  </si>
  <si>
    <t>Kulový kohout DN 40 v provedení pro pitnou vodu - materiál bronz</t>
  </si>
  <si>
    <t>Pol92</t>
  </si>
  <si>
    <t>Kulový kohout DN 65 v provedení pro pitnou vodu - materiál bronz</t>
  </si>
  <si>
    <t>Pol93</t>
  </si>
  <si>
    <t>Zpětná klapka DN 50 v provedení pro pitnou vodu - materiál bronz</t>
  </si>
  <si>
    <t>Pol94</t>
  </si>
  <si>
    <t>Vyvažovací ventil STAD DN 20 v provedení pro pitnou vodu</t>
  </si>
  <si>
    <t>Pol95</t>
  </si>
  <si>
    <t>Kulový uzávěr DN80</t>
  </si>
  <si>
    <t>Pol27</t>
  </si>
  <si>
    <t>Kompenzační smyčka PPR 32</t>
  </si>
  <si>
    <t>Pol28</t>
  </si>
  <si>
    <t>Kompenzační smyčka PPR 40</t>
  </si>
  <si>
    <t>Pol96</t>
  </si>
  <si>
    <t>Návleková izolace Mirelon 25mm</t>
  </si>
  <si>
    <t>Pol97</t>
  </si>
  <si>
    <t>Návleková izolace Mirelon 13mm</t>
  </si>
  <si>
    <t>Pol98</t>
  </si>
  <si>
    <t>Vodoměrná sestava přírubový kulový uzávěr DN80 2kusy, přírubový filtr DN80, redukce přírubová DN80-DN50 - 2kusy, připojení stávajícího vodoměru, pryžový kompenzátor DN80, přírubová zpětná klapka DN80, přírubová odbočka s vypouštěním DN80</t>
  </si>
  <si>
    <t>D3</t>
  </si>
  <si>
    <t>Zařizovací předměty</t>
  </si>
  <si>
    <t>Pol101</t>
  </si>
  <si>
    <t>držák toaletního papíru</t>
  </si>
  <si>
    <t>1177959413</t>
  </si>
  <si>
    <t>Pol102</t>
  </si>
  <si>
    <t>WC štětka - set</t>
  </si>
  <si>
    <t>-1773583201</t>
  </si>
  <si>
    <t>Pol32a</t>
  </si>
  <si>
    <t>WC prkénko tiché (zpomalené zklápění do vodorovné polohy)</t>
  </si>
  <si>
    <t>1133048913</t>
  </si>
  <si>
    <t>Pol72</t>
  </si>
  <si>
    <t>Závěsné WC pro předstěnu - přesný typ dle výběru investora</t>
  </si>
  <si>
    <t>Pol32</t>
  </si>
  <si>
    <t>Závěsný rám pro WC - přesný typ dle výběru investora</t>
  </si>
  <si>
    <t>Pol99</t>
  </si>
  <si>
    <t>Výlevka závěsná DN50, včetně směšovací nástěnné baterie</t>
  </si>
  <si>
    <t>Pol100</t>
  </si>
  <si>
    <t>Rohové umývátko, sifon 40, páková směšovací stojánková baterie</t>
  </si>
  <si>
    <t>Pol103</t>
  </si>
  <si>
    <t>Umyvadlo 55cm, sifon 40, páková směšovací stojánková baterie</t>
  </si>
  <si>
    <t>D4</t>
  </si>
  <si>
    <t>Ostatní</t>
  </si>
  <si>
    <t>Pol33</t>
  </si>
  <si>
    <t>Zkouška tlaková potrubí vodovodního</t>
  </si>
  <si>
    <t>84</t>
  </si>
  <si>
    <t>Pol34</t>
  </si>
  <si>
    <t>Proplach a dezinfekce vodovodního potrubí do DN 80</t>
  </si>
  <si>
    <t>86</t>
  </si>
  <si>
    <t>Pol35</t>
  </si>
  <si>
    <t>Demontáž a likvidace stávajícího vodovodního rozvodu</t>
  </si>
  <si>
    <t>88</t>
  </si>
  <si>
    <t>90</t>
  </si>
  <si>
    <t>Pol36</t>
  </si>
  <si>
    <t>Připojení k rozvodu SV v bytech</t>
  </si>
  <si>
    <t>92</t>
  </si>
  <si>
    <t>Pol37</t>
  </si>
  <si>
    <t>Připojení k rozvodu TV v bytech</t>
  </si>
  <si>
    <t>94</t>
  </si>
  <si>
    <t>Pol38</t>
  </si>
  <si>
    <t>Přepojení stávajíích rozvodů hydrantů v 1NP objektu</t>
  </si>
  <si>
    <t>96</t>
  </si>
  <si>
    <t>Pol39</t>
  </si>
  <si>
    <t>Elektroinstalační práce</t>
  </si>
  <si>
    <t>98</t>
  </si>
  <si>
    <t>Pol40</t>
  </si>
  <si>
    <t>Inženýrské práce</t>
  </si>
  <si>
    <t>100</t>
  </si>
  <si>
    <t>R001</t>
  </si>
  <si>
    <t>Protipožární ucpávky - vodovod</t>
  </si>
  <si>
    <t>784717945</t>
  </si>
  <si>
    <t>130</t>
  </si>
  <si>
    <t>R002</t>
  </si>
  <si>
    <t>Protipožární ucpávky - kanalizace</t>
  </si>
  <si>
    <t>549122855</t>
  </si>
  <si>
    <t>R101</t>
  </si>
  <si>
    <t>Zajištění pitné vody po dobu rekonstrukce</t>
  </si>
  <si>
    <t>-40121708</t>
  </si>
  <si>
    <t>R102</t>
  </si>
  <si>
    <t>Zajištění vody pro TUV po dobu rekonstrukce</t>
  </si>
  <si>
    <t>-1551145057</t>
  </si>
  <si>
    <t>01.3 - SO 01.3 Elektroinstalace</t>
  </si>
  <si>
    <t xml:space="preserve">D1 - Uzemnění </t>
  </si>
  <si>
    <t>D2 - Instalace elektro WC</t>
  </si>
  <si>
    <t>D3 - Ostatní instalační práce</t>
  </si>
  <si>
    <t xml:space="preserve">Uzemnění </t>
  </si>
  <si>
    <t>Pol41</t>
  </si>
  <si>
    <t>Vodič CYa 50</t>
  </si>
  <si>
    <t>Pol42</t>
  </si>
  <si>
    <t>Vodič CYa 4</t>
  </si>
  <si>
    <t>Pol43</t>
  </si>
  <si>
    <t>Příchytka</t>
  </si>
  <si>
    <t>Pol44</t>
  </si>
  <si>
    <t>Pásek instalační</t>
  </si>
  <si>
    <t>Pol45</t>
  </si>
  <si>
    <t>Svorkovníce MET hlavní</t>
  </si>
  <si>
    <t>Pol46</t>
  </si>
  <si>
    <t>Svorkovnice MET bytová</t>
  </si>
  <si>
    <t>Pol47</t>
  </si>
  <si>
    <t>Páska CU + svorka BERNARD</t>
  </si>
  <si>
    <t>Pol48</t>
  </si>
  <si>
    <t>Drobný a nespecifikovaný materiál</t>
  </si>
  <si>
    <t>-370208874</t>
  </si>
  <si>
    <t>Instalace elektro WC</t>
  </si>
  <si>
    <t>Pol49</t>
  </si>
  <si>
    <t>Svítidlo nástěnné kruhové, LED 18W/ 4000K/IP44</t>
  </si>
  <si>
    <t>Pol50</t>
  </si>
  <si>
    <t>Krabice přístrojová KO68</t>
  </si>
  <si>
    <t>Pol51</t>
  </si>
  <si>
    <t>Svorka WAGO</t>
  </si>
  <si>
    <t>Pol52</t>
  </si>
  <si>
    <t>Kabel CYKY J5x1,5</t>
  </si>
  <si>
    <t>Pol53</t>
  </si>
  <si>
    <t>Kabel CYKY J3x1,5</t>
  </si>
  <si>
    <t>Pol54</t>
  </si>
  <si>
    <t>Kabel CYKY O3x1,5</t>
  </si>
  <si>
    <t>Pol78</t>
  </si>
  <si>
    <t>vypínač dvojitý</t>
  </si>
  <si>
    <t>1455052727</t>
  </si>
  <si>
    <t>Pol55</t>
  </si>
  <si>
    <t>722546089</t>
  </si>
  <si>
    <t>Ostatní instalační práce</t>
  </si>
  <si>
    <t>demontáž ventilátorů, vypínačů, kabelů a ostatních konstrukcí elektro vč. odvozu a ekologické likvidace</t>
  </si>
  <si>
    <t>1653986039</t>
  </si>
  <si>
    <t>Pol56</t>
  </si>
  <si>
    <t>Odpojení požárního čidla (provede specializovaná firma)</t>
  </si>
  <si>
    <t>Pol57</t>
  </si>
  <si>
    <t>Připojení požárního čidla (provede specializovaná firma)</t>
  </si>
  <si>
    <t>Pol58</t>
  </si>
  <si>
    <t>Odborné přípomoce při demontáži a montáži podhledu</t>
  </si>
  <si>
    <t>hod</t>
  </si>
  <si>
    <t>Pol59</t>
  </si>
  <si>
    <t>Nespecifikovaný materiál</t>
  </si>
  <si>
    <t>-1748825085</t>
  </si>
  <si>
    <t>01.4 - SO 01.4 VZT</t>
  </si>
  <si>
    <t>D1 - Zařízení č.1 - Větrání  sociálního zázemí odvod</t>
  </si>
  <si>
    <t>D2 - Zařízení č.2 - Větrání  kuchyní -odvod</t>
  </si>
  <si>
    <t>D3 - Demontáže</t>
  </si>
  <si>
    <t>Zařízení č.1 - Větrání  sociálního zázemí odvod</t>
  </si>
  <si>
    <t>751 12 2011</t>
  </si>
  <si>
    <t>Jednotrubní radiální ventilátor ER- AP 100 VZ, 31W, 230V</t>
  </si>
  <si>
    <t>751 12 2051</t>
  </si>
  <si>
    <t>Jednotrubní radiální ventilátor ER 60 VZ, 29W, 230V</t>
  </si>
  <si>
    <t>751 12 2051.1</t>
  </si>
  <si>
    <t>Pouzdro ER-UPD</t>
  </si>
  <si>
    <t>751 52 6750</t>
  </si>
  <si>
    <t>Protidešťová žaluzie 400 x 200 pozinkovaná</t>
  </si>
  <si>
    <t>751 51-0012</t>
  </si>
  <si>
    <t>Potrubí čtyřhranné průřezu přes 0,07 do 0,13m²</t>
  </si>
  <si>
    <t>751 51-1003</t>
  </si>
  <si>
    <t>DTTO montáž</t>
  </si>
  <si>
    <t>751 51-1183</t>
  </si>
  <si>
    <t>Spiropotrubí a tvarovky - TR Ø 280</t>
  </si>
  <si>
    <t>751 58-1357</t>
  </si>
  <si>
    <t>Prostup stropem kruhového potrubí do Ø300 mm</t>
  </si>
  <si>
    <t>Pol62</t>
  </si>
  <si>
    <t>Protipožární tmel kartuše 0,310 kg</t>
  </si>
  <si>
    <t>751 51-4179a</t>
  </si>
  <si>
    <t>OBJ90°280-80</t>
  </si>
  <si>
    <t>-667480467</t>
  </si>
  <si>
    <t>751 51-4777</t>
  </si>
  <si>
    <t>Koncový kryt vnitřní  DR 280</t>
  </si>
  <si>
    <t>753 53 7011</t>
  </si>
  <si>
    <t>ohebné potrubí MO 80</t>
  </si>
  <si>
    <t>Pol64</t>
  </si>
  <si>
    <t>Vodovodní plastové potrubí Ø 20 mm</t>
  </si>
  <si>
    <t>713 46 3121</t>
  </si>
  <si>
    <t>Izolace potrubí tl.19mm</t>
  </si>
  <si>
    <t>m²</t>
  </si>
  <si>
    <t>Pol65</t>
  </si>
  <si>
    <t>Těsnící a spojovací materiál</t>
  </si>
  <si>
    <t>Pol66</t>
  </si>
  <si>
    <t>Uložení potrubí s gumovou výstelkou</t>
  </si>
  <si>
    <t>Zařízení č.2 - Větrání  kuchyní -odvod</t>
  </si>
  <si>
    <t>751 52 6750.1</t>
  </si>
  <si>
    <t>Protidešťová žaluzie 450 x 250 pozinkovaná</t>
  </si>
  <si>
    <t>751 51-1184</t>
  </si>
  <si>
    <t>Spiropotrubí a tvarovky - TR Ø 315</t>
  </si>
  <si>
    <t>-869398680</t>
  </si>
  <si>
    <t>751 58-1358</t>
  </si>
  <si>
    <t>Prostup stropem kruhového potrubí do Ø400 mm</t>
  </si>
  <si>
    <t>1264919949</t>
  </si>
  <si>
    <t>751 51-4778</t>
  </si>
  <si>
    <t>Koncový kryt vnitřní  DR 315</t>
  </si>
  <si>
    <t>-657845848</t>
  </si>
  <si>
    <t>751 51-4679</t>
  </si>
  <si>
    <t>Těsná zpětná protipachová klapka</t>
  </si>
  <si>
    <t>-591711181</t>
  </si>
  <si>
    <t>753 53 7011a</t>
  </si>
  <si>
    <t>ohebné potrubí MO 125</t>
  </si>
  <si>
    <t>68637489</t>
  </si>
  <si>
    <t>R003</t>
  </si>
  <si>
    <t>Požární ucpávky</t>
  </si>
  <si>
    <t>70972049</t>
  </si>
  <si>
    <t>Demontáže</t>
  </si>
  <si>
    <t>751120813</t>
  </si>
  <si>
    <t>Demontáže vzduchotechnického potrubí 0,07 až 0,13</t>
  </si>
  <si>
    <t>1333853313</t>
  </si>
  <si>
    <t>751123811</t>
  </si>
  <si>
    <t>Demontáž ventilátoru radiálního nízkotlakého kruhové potrubí D do 300 mm</t>
  </si>
  <si>
    <t>476793958</t>
  </si>
  <si>
    <t>Pol68</t>
  </si>
  <si>
    <t>Pol69</t>
  </si>
  <si>
    <t>Dopravné</t>
  </si>
  <si>
    <t>01.5 - SO 01.5 Likvidace asbestu - kanalizační potrubí</t>
  </si>
  <si>
    <t>OST - Ostatní</t>
  </si>
  <si>
    <t>OST</t>
  </si>
  <si>
    <t>RTT01</t>
  </si>
  <si>
    <t>Kvalifikovaný dělník</t>
  </si>
  <si>
    <t>hod.</t>
  </si>
  <si>
    <t>262144</t>
  </si>
  <si>
    <t>RTT01.1</t>
  </si>
  <si>
    <t>Výstavba ochranného pásma</t>
  </si>
  <si>
    <t>RTT01.2</t>
  </si>
  <si>
    <t>Nákladní automobil - valník do 3,5t</t>
  </si>
  <si>
    <t>km</t>
  </si>
  <si>
    <t>RTT01.3</t>
  </si>
  <si>
    <t>Nákladní automobil - valník do 7,5t</t>
  </si>
  <si>
    <t>RTT01.4</t>
  </si>
  <si>
    <t>Likvidace odpadu kat. č.  170605 (azbest)</t>
  </si>
  <si>
    <t>RTT01.5</t>
  </si>
  <si>
    <t>Měření respirabilních vláken azbestu v ovzduší</t>
  </si>
  <si>
    <t>RTT01.6</t>
  </si>
  <si>
    <t>Odsávací a filtrační zařízení H13</t>
  </si>
  <si>
    <t>RTT01.7</t>
  </si>
  <si>
    <t>Vysávání s hepafiltrací H13</t>
  </si>
  <si>
    <t>RTT01.8</t>
  </si>
  <si>
    <t>Tyvek</t>
  </si>
  <si>
    <t>ks.</t>
  </si>
  <si>
    <t>RTT01.9</t>
  </si>
  <si>
    <t>Rukavice se zvýšenou odolností</t>
  </si>
  <si>
    <t>RTT01.10</t>
  </si>
  <si>
    <t>Respirátor P3</t>
  </si>
  <si>
    <t>RTT01.11</t>
  </si>
  <si>
    <t>Enkapsulační postřik FOSTER</t>
  </si>
  <si>
    <t>RTT01.12</t>
  </si>
  <si>
    <t>Stretchfolie</t>
  </si>
  <si>
    <t>RTT01.13</t>
  </si>
  <si>
    <t>PE - Pytel</t>
  </si>
  <si>
    <t>901 - VON</t>
  </si>
  <si>
    <t>Ostatní - Ostatní</t>
  </si>
  <si>
    <t xml:space="preserve">    96X - Vedlejší a ostatní náklady</t>
  </si>
  <si>
    <t>96X</t>
  </si>
  <si>
    <t>Vedlejší a ostatní náklady</t>
  </si>
  <si>
    <t>20001</t>
  </si>
  <si>
    <t>zařízení staveniště</t>
  </si>
  <si>
    <t>512</t>
  </si>
  <si>
    <t>-1465923920</t>
  </si>
  <si>
    <t>20002</t>
  </si>
  <si>
    <t>územní vlivy</t>
  </si>
  <si>
    <t>-1962775611</t>
  </si>
  <si>
    <t>20003</t>
  </si>
  <si>
    <t>provozní vlivy</t>
  </si>
  <si>
    <t>-2110063990</t>
  </si>
  <si>
    <t>20004</t>
  </si>
  <si>
    <t>dokumentace skutečného provedení</t>
  </si>
  <si>
    <t>-998963026</t>
  </si>
  <si>
    <t>20005</t>
  </si>
  <si>
    <t>výrobní dokumentace - ocelové konstrukce</t>
  </si>
  <si>
    <t>2074797375</t>
  </si>
  <si>
    <t>20006</t>
  </si>
  <si>
    <t>požární revize</t>
  </si>
  <si>
    <t>-1913963798</t>
  </si>
  <si>
    <t>20007</t>
  </si>
  <si>
    <t>revize elektro, WC</t>
  </si>
  <si>
    <t>222507334</t>
  </si>
  <si>
    <t>20008</t>
  </si>
  <si>
    <t>plomby vodoměrů (rozdělání, zaplombování)</t>
  </si>
  <si>
    <t>-1656667421</t>
  </si>
  <si>
    <t>20009</t>
  </si>
  <si>
    <t>zhotovení harmonogramu prací</t>
  </si>
  <si>
    <t>1094593711</t>
  </si>
  <si>
    <t>20011</t>
  </si>
  <si>
    <t>koordinace postupu bouracích prací se statikem</t>
  </si>
  <si>
    <t>-2108488543</t>
  </si>
  <si>
    <t>20012</t>
  </si>
  <si>
    <t>zabezpečení staveniště proti vstupu cizích a nepovolaných osob na staveniště</t>
  </si>
  <si>
    <t>1953518072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</si>
</sst>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6" t="s">
        <v>5</v>
      </c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0" t="s">
        <v>14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R5" s="19"/>
      <c r="BE5" s="207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2" t="s">
        <v>17</v>
      </c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R6" s="19"/>
      <c r="BE6" s="208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8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8"/>
      <c r="BS8" s="16" t="s">
        <v>6</v>
      </c>
    </row>
    <row r="9" spans="1:74" ht="14.45" customHeight="1">
      <c r="B9" s="19"/>
      <c r="AR9" s="19"/>
      <c r="BE9" s="208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8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208"/>
      <c r="BS11" s="16" t="s">
        <v>6</v>
      </c>
    </row>
    <row r="12" spans="1:74" ht="6.95" customHeight="1">
      <c r="B12" s="19"/>
      <c r="AR12" s="19"/>
      <c r="BE12" s="208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208"/>
      <c r="BS13" s="16" t="s">
        <v>6</v>
      </c>
    </row>
    <row r="14" spans="1:74" ht="12.75">
      <c r="B14" s="19"/>
      <c r="E14" s="213" t="s">
        <v>28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6" t="s">
        <v>26</v>
      </c>
      <c r="AN14" s="28" t="s">
        <v>28</v>
      </c>
      <c r="AR14" s="19"/>
      <c r="BE14" s="208"/>
      <c r="BS14" s="16" t="s">
        <v>6</v>
      </c>
    </row>
    <row r="15" spans="1:74" ht="6.95" customHeight="1">
      <c r="B15" s="19"/>
      <c r="AR15" s="19"/>
      <c r="BE15" s="208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208"/>
      <c r="BS16" s="16" t="s">
        <v>3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208"/>
      <c r="BS17" s="16" t="s">
        <v>30</v>
      </c>
    </row>
    <row r="18" spans="2:71" ht="6.95" customHeight="1">
      <c r="B18" s="19"/>
      <c r="AR18" s="19"/>
      <c r="BE18" s="208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208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208"/>
      <c r="BS20" s="16" t="s">
        <v>30</v>
      </c>
    </row>
    <row r="21" spans="2:71" ht="6.95" customHeight="1">
      <c r="B21" s="19"/>
      <c r="AR21" s="19"/>
      <c r="BE21" s="208"/>
    </row>
    <row r="22" spans="2:71" ht="12" customHeight="1">
      <c r="B22" s="19"/>
      <c r="D22" s="26" t="s">
        <v>32</v>
      </c>
      <c r="AR22" s="19"/>
      <c r="BE22" s="208"/>
    </row>
    <row r="23" spans="2:71" ht="16.5" customHeight="1">
      <c r="B23" s="19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9"/>
      <c r="BE23" s="208"/>
    </row>
    <row r="24" spans="2:71" ht="6.95" customHeight="1">
      <c r="B24" s="19"/>
      <c r="AR24" s="19"/>
      <c r="BE24" s="208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8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6">
        <f>ROUND(AG94,2)</f>
        <v>0</v>
      </c>
      <c r="AL26" s="217"/>
      <c r="AM26" s="217"/>
      <c r="AN26" s="217"/>
      <c r="AO26" s="217"/>
      <c r="AR26" s="31"/>
      <c r="BE26" s="208"/>
    </row>
    <row r="27" spans="2:71" s="1" customFormat="1" ht="6.95" customHeight="1">
      <c r="B27" s="31"/>
      <c r="AR27" s="31"/>
      <c r="BE27" s="208"/>
    </row>
    <row r="28" spans="2:71" s="1" customFormat="1" ht="12.75">
      <c r="B28" s="31"/>
      <c r="L28" s="218" t="s">
        <v>34</v>
      </c>
      <c r="M28" s="218"/>
      <c r="N28" s="218"/>
      <c r="O28" s="218"/>
      <c r="P28" s="218"/>
      <c r="W28" s="218" t="s">
        <v>35</v>
      </c>
      <c r="X28" s="218"/>
      <c r="Y28" s="218"/>
      <c r="Z28" s="218"/>
      <c r="AA28" s="218"/>
      <c r="AB28" s="218"/>
      <c r="AC28" s="218"/>
      <c r="AD28" s="218"/>
      <c r="AE28" s="218"/>
      <c r="AK28" s="218" t="s">
        <v>36</v>
      </c>
      <c r="AL28" s="218"/>
      <c r="AM28" s="218"/>
      <c r="AN28" s="218"/>
      <c r="AO28" s="218"/>
      <c r="AR28" s="31"/>
      <c r="BE28" s="208"/>
    </row>
    <row r="29" spans="2:71" s="2" customFormat="1" ht="14.45" customHeight="1">
      <c r="B29" s="35"/>
      <c r="D29" s="26" t="s">
        <v>37</v>
      </c>
      <c r="F29" s="26" t="s">
        <v>38</v>
      </c>
      <c r="L29" s="221">
        <v>0.21</v>
      </c>
      <c r="M29" s="220"/>
      <c r="N29" s="220"/>
      <c r="O29" s="220"/>
      <c r="P29" s="220"/>
      <c r="W29" s="219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K29" s="219">
        <f>ROUND(AV94, 2)</f>
        <v>0</v>
      </c>
      <c r="AL29" s="220"/>
      <c r="AM29" s="220"/>
      <c r="AN29" s="220"/>
      <c r="AO29" s="220"/>
      <c r="AR29" s="35"/>
      <c r="BE29" s="209"/>
    </row>
    <row r="30" spans="2:71" s="2" customFormat="1" ht="14.45" customHeight="1">
      <c r="B30" s="35"/>
      <c r="F30" s="26" t="s">
        <v>39</v>
      </c>
      <c r="L30" s="221">
        <v>0.15</v>
      </c>
      <c r="M30" s="220"/>
      <c r="N30" s="220"/>
      <c r="O30" s="220"/>
      <c r="P30" s="220"/>
      <c r="W30" s="219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K30" s="219">
        <f>ROUND(AW94, 2)</f>
        <v>0</v>
      </c>
      <c r="AL30" s="220"/>
      <c r="AM30" s="220"/>
      <c r="AN30" s="220"/>
      <c r="AO30" s="220"/>
      <c r="AR30" s="35"/>
      <c r="BE30" s="209"/>
    </row>
    <row r="31" spans="2:71" s="2" customFormat="1" ht="14.45" hidden="1" customHeight="1">
      <c r="B31" s="35"/>
      <c r="F31" s="26" t="s">
        <v>40</v>
      </c>
      <c r="L31" s="221">
        <v>0.21</v>
      </c>
      <c r="M31" s="220"/>
      <c r="N31" s="220"/>
      <c r="O31" s="220"/>
      <c r="P31" s="220"/>
      <c r="W31" s="219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19">
        <v>0</v>
      </c>
      <c r="AL31" s="220"/>
      <c r="AM31" s="220"/>
      <c r="AN31" s="220"/>
      <c r="AO31" s="220"/>
      <c r="AR31" s="35"/>
      <c r="BE31" s="209"/>
    </row>
    <row r="32" spans="2:71" s="2" customFormat="1" ht="14.45" hidden="1" customHeight="1">
      <c r="B32" s="35"/>
      <c r="F32" s="26" t="s">
        <v>41</v>
      </c>
      <c r="L32" s="221">
        <v>0.15</v>
      </c>
      <c r="M32" s="220"/>
      <c r="N32" s="220"/>
      <c r="O32" s="220"/>
      <c r="P32" s="220"/>
      <c r="W32" s="219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19">
        <v>0</v>
      </c>
      <c r="AL32" s="220"/>
      <c r="AM32" s="220"/>
      <c r="AN32" s="220"/>
      <c r="AO32" s="220"/>
      <c r="AR32" s="35"/>
      <c r="BE32" s="209"/>
    </row>
    <row r="33" spans="2:57" s="2" customFormat="1" ht="14.45" hidden="1" customHeight="1">
      <c r="B33" s="35"/>
      <c r="F33" s="26" t="s">
        <v>42</v>
      </c>
      <c r="L33" s="221">
        <v>0</v>
      </c>
      <c r="M33" s="220"/>
      <c r="N33" s="220"/>
      <c r="O33" s="220"/>
      <c r="P33" s="220"/>
      <c r="W33" s="219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K33" s="219">
        <v>0</v>
      </c>
      <c r="AL33" s="220"/>
      <c r="AM33" s="220"/>
      <c r="AN33" s="220"/>
      <c r="AO33" s="220"/>
      <c r="AR33" s="35"/>
      <c r="BE33" s="209"/>
    </row>
    <row r="34" spans="2:57" s="1" customFormat="1" ht="6.95" customHeight="1">
      <c r="B34" s="31"/>
      <c r="AR34" s="31"/>
      <c r="BE34" s="208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25" t="s">
        <v>45</v>
      </c>
      <c r="Y35" s="223"/>
      <c r="Z35" s="223"/>
      <c r="AA35" s="223"/>
      <c r="AB35" s="223"/>
      <c r="AC35" s="38"/>
      <c r="AD35" s="38"/>
      <c r="AE35" s="38"/>
      <c r="AF35" s="38"/>
      <c r="AG35" s="38"/>
      <c r="AH35" s="38"/>
      <c r="AI35" s="38"/>
      <c r="AJ35" s="38"/>
      <c r="AK35" s="222">
        <f>SUM(AK26:AK33)</f>
        <v>0</v>
      </c>
      <c r="AL35" s="223"/>
      <c r="AM35" s="223"/>
      <c r="AN35" s="223"/>
      <c r="AO35" s="224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05_2023</v>
      </c>
      <c r="AR84" s="47"/>
    </row>
    <row r="85" spans="1:91" s="4" customFormat="1" ht="36.950000000000003" customHeight="1">
      <c r="B85" s="48"/>
      <c r="C85" s="49" t="s">
        <v>16</v>
      </c>
      <c r="L85" s="188" t="str">
        <f>K6</f>
        <v>Bytový dům Mezilesí 2056 - Výměna stoupacího potrubí - I. etapa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90" t="str">
        <f>IF(AN8= "","",AN8)</f>
        <v>5. 5. 2023</v>
      </c>
      <c r="AN87" s="190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191" t="str">
        <f>IF(E17="","",E17)</f>
        <v xml:space="preserve"> </v>
      </c>
      <c r="AN89" s="192"/>
      <c r="AO89" s="192"/>
      <c r="AP89" s="192"/>
      <c r="AR89" s="31"/>
      <c r="AS89" s="193" t="s">
        <v>53</v>
      </c>
      <c r="AT89" s="19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191" t="str">
        <f>IF(E20="","",E20)</f>
        <v xml:space="preserve"> </v>
      </c>
      <c r="AN90" s="192"/>
      <c r="AO90" s="192"/>
      <c r="AP90" s="192"/>
      <c r="AR90" s="31"/>
      <c r="AS90" s="195"/>
      <c r="AT90" s="196"/>
      <c r="BD90" s="55"/>
    </row>
    <row r="91" spans="1:91" s="1" customFormat="1" ht="10.9" customHeight="1">
      <c r="B91" s="31"/>
      <c r="AR91" s="31"/>
      <c r="AS91" s="195"/>
      <c r="AT91" s="196"/>
      <c r="BD91" s="55"/>
    </row>
    <row r="92" spans="1:91" s="1" customFormat="1" ht="29.25" customHeight="1">
      <c r="B92" s="31"/>
      <c r="C92" s="197" t="s">
        <v>54</v>
      </c>
      <c r="D92" s="198"/>
      <c r="E92" s="198"/>
      <c r="F92" s="198"/>
      <c r="G92" s="198"/>
      <c r="H92" s="56"/>
      <c r="I92" s="200" t="s">
        <v>55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9" t="s">
        <v>56</v>
      </c>
      <c r="AH92" s="198"/>
      <c r="AI92" s="198"/>
      <c r="AJ92" s="198"/>
      <c r="AK92" s="198"/>
      <c r="AL92" s="198"/>
      <c r="AM92" s="198"/>
      <c r="AN92" s="200" t="s">
        <v>57</v>
      </c>
      <c r="AO92" s="198"/>
      <c r="AP92" s="201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5">
        <f>ROUND(SUM(AG95:AG100),2)</f>
        <v>0</v>
      </c>
      <c r="AH94" s="205"/>
      <c r="AI94" s="205"/>
      <c r="AJ94" s="205"/>
      <c r="AK94" s="205"/>
      <c r="AL94" s="205"/>
      <c r="AM94" s="205"/>
      <c r="AN94" s="206">
        <f t="shared" ref="AN94:AN100" si="0">SUM(AG94,AT94)</f>
        <v>0</v>
      </c>
      <c r="AO94" s="206"/>
      <c r="AP94" s="206"/>
      <c r="AQ94" s="66" t="s">
        <v>1</v>
      </c>
      <c r="AR94" s="62"/>
      <c r="AS94" s="67">
        <f>ROUND(SUM(AS95:AS100),2)</f>
        <v>0</v>
      </c>
      <c r="AT94" s="68">
        <f t="shared" ref="AT94:AT100" si="1">ROUND(SUM(AV94:AW94),2)</f>
        <v>0</v>
      </c>
      <c r="AU94" s="69">
        <f>ROUND(SUM(AU95:AU100),5)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ROUND(SUM(AZ95:AZ100),2)</f>
        <v>0</v>
      </c>
      <c r="BA94" s="68">
        <f>ROUND(SUM(BA95:BA100),2)</f>
        <v>0</v>
      </c>
      <c r="BB94" s="68">
        <f>ROUND(SUM(BB95:BB100),2)</f>
        <v>0</v>
      </c>
      <c r="BC94" s="68">
        <f>ROUND(SUM(BC95:BC100),2)</f>
        <v>0</v>
      </c>
      <c r="BD94" s="70">
        <f>ROUND(SUM(BD95:BD100),2)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202" t="s">
        <v>78</v>
      </c>
      <c r="E95" s="202"/>
      <c r="F95" s="202"/>
      <c r="G95" s="202"/>
      <c r="H95" s="202"/>
      <c r="I95" s="76"/>
      <c r="J95" s="202" t="s">
        <v>79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3">
        <f>'01.1 - SO 01.1 Stavební část'!J30</f>
        <v>0</v>
      </c>
      <c r="AH95" s="204"/>
      <c r="AI95" s="204"/>
      <c r="AJ95" s="204"/>
      <c r="AK95" s="204"/>
      <c r="AL95" s="204"/>
      <c r="AM95" s="204"/>
      <c r="AN95" s="203">
        <f t="shared" si="0"/>
        <v>0</v>
      </c>
      <c r="AO95" s="204"/>
      <c r="AP95" s="204"/>
      <c r="AQ95" s="77" t="s">
        <v>80</v>
      </c>
      <c r="AR95" s="74"/>
      <c r="AS95" s="78">
        <v>0</v>
      </c>
      <c r="AT95" s="79">
        <f t="shared" si="1"/>
        <v>0</v>
      </c>
      <c r="AU95" s="80">
        <f>'01.1 - SO 01.1 Stavební část'!P132</f>
        <v>0</v>
      </c>
      <c r="AV95" s="79">
        <f>'01.1 - SO 01.1 Stavební část'!J33</f>
        <v>0</v>
      </c>
      <c r="AW95" s="79">
        <f>'01.1 - SO 01.1 Stavební část'!J34</f>
        <v>0</v>
      </c>
      <c r="AX95" s="79">
        <f>'01.1 - SO 01.1 Stavební část'!J35</f>
        <v>0</v>
      </c>
      <c r="AY95" s="79">
        <f>'01.1 - SO 01.1 Stavební část'!J36</f>
        <v>0</v>
      </c>
      <c r="AZ95" s="79">
        <f>'01.1 - SO 01.1 Stavební část'!F33</f>
        <v>0</v>
      </c>
      <c r="BA95" s="79">
        <f>'01.1 - SO 01.1 Stavební část'!F34</f>
        <v>0</v>
      </c>
      <c r="BB95" s="79">
        <f>'01.1 - SO 01.1 Stavební část'!F35</f>
        <v>0</v>
      </c>
      <c r="BC95" s="79">
        <f>'01.1 - SO 01.1 Stavební část'!F36</f>
        <v>0</v>
      </c>
      <c r="BD95" s="81">
        <f>'01.1 - SO 01.1 Stavební část'!F37</f>
        <v>0</v>
      </c>
      <c r="BT95" s="82" t="s">
        <v>81</v>
      </c>
      <c r="BV95" s="82" t="s">
        <v>75</v>
      </c>
      <c r="BW95" s="82" t="s">
        <v>82</v>
      </c>
      <c r="BX95" s="82" t="s">
        <v>4</v>
      </c>
      <c r="CL95" s="82" t="s">
        <v>1</v>
      </c>
      <c r="CM95" s="82" t="s">
        <v>81</v>
      </c>
    </row>
    <row r="96" spans="1:91" s="6" customFormat="1" ht="16.5" customHeight="1">
      <c r="A96" s="73" t="s">
        <v>77</v>
      </c>
      <c r="B96" s="74"/>
      <c r="C96" s="75"/>
      <c r="D96" s="202" t="s">
        <v>83</v>
      </c>
      <c r="E96" s="202"/>
      <c r="F96" s="202"/>
      <c r="G96" s="202"/>
      <c r="H96" s="202"/>
      <c r="I96" s="76"/>
      <c r="J96" s="202" t="s">
        <v>84</v>
      </c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3">
        <f>'01.2 - SO 01.2 ZTI'!J30</f>
        <v>0</v>
      </c>
      <c r="AH96" s="204"/>
      <c r="AI96" s="204"/>
      <c r="AJ96" s="204"/>
      <c r="AK96" s="204"/>
      <c r="AL96" s="204"/>
      <c r="AM96" s="204"/>
      <c r="AN96" s="203">
        <f t="shared" si="0"/>
        <v>0</v>
      </c>
      <c r="AO96" s="204"/>
      <c r="AP96" s="204"/>
      <c r="AQ96" s="77" t="s">
        <v>80</v>
      </c>
      <c r="AR96" s="74"/>
      <c r="AS96" s="78">
        <v>0</v>
      </c>
      <c r="AT96" s="79">
        <f t="shared" si="1"/>
        <v>0</v>
      </c>
      <c r="AU96" s="80">
        <f>'01.2 - SO 01.2 ZTI'!P120</f>
        <v>0</v>
      </c>
      <c r="AV96" s="79">
        <f>'01.2 - SO 01.2 ZTI'!J33</f>
        <v>0</v>
      </c>
      <c r="AW96" s="79">
        <f>'01.2 - SO 01.2 ZTI'!J34</f>
        <v>0</v>
      </c>
      <c r="AX96" s="79">
        <f>'01.2 - SO 01.2 ZTI'!J35</f>
        <v>0</v>
      </c>
      <c r="AY96" s="79">
        <f>'01.2 - SO 01.2 ZTI'!J36</f>
        <v>0</v>
      </c>
      <c r="AZ96" s="79">
        <f>'01.2 - SO 01.2 ZTI'!F33</f>
        <v>0</v>
      </c>
      <c r="BA96" s="79">
        <f>'01.2 - SO 01.2 ZTI'!F34</f>
        <v>0</v>
      </c>
      <c r="BB96" s="79">
        <f>'01.2 - SO 01.2 ZTI'!F35</f>
        <v>0</v>
      </c>
      <c r="BC96" s="79">
        <f>'01.2 - SO 01.2 ZTI'!F36</f>
        <v>0</v>
      </c>
      <c r="BD96" s="81">
        <f>'01.2 - SO 01.2 ZTI'!F37</f>
        <v>0</v>
      </c>
      <c r="BT96" s="82" t="s">
        <v>81</v>
      </c>
      <c r="BV96" s="82" t="s">
        <v>75</v>
      </c>
      <c r="BW96" s="82" t="s">
        <v>85</v>
      </c>
      <c r="BX96" s="82" t="s">
        <v>4</v>
      </c>
      <c r="CL96" s="82" t="s">
        <v>1</v>
      </c>
      <c r="CM96" s="82" t="s">
        <v>81</v>
      </c>
    </row>
    <row r="97" spans="1:91" s="6" customFormat="1" ht="16.5" customHeight="1">
      <c r="A97" s="73" t="s">
        <v>77</v>
      </c>
      <c r="B97" s="74"/>
      <c r="C97" s="75"/>
      <c r="D97" s="202" t="s">
        <v>86</v>
      </c>
      <c r="E97" s="202"/>
      <c r="F97" s="202"/>
      <c r="G97" s="202"/>
      <c r="H97" s="202"/>
      <c r="I97" s="76"/>
      <c r="J97" s="202" t="s">
        <v>87</v>
      </c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3">
        <f>'01.3 - SO 01.3 Elektroins...'!J30</f>
        <v>0</v>
      </c>
      <c r="AH97" s="204"/>
      <c r="AI97" s="204"/>
      <c r="AJ97" s="204"/>
      <c r="AK97" s="204"/>
      <c r="AL97" s="204"/>
      <c r="AM97" s="204"/>
      <c r="AN97" s="203">
        <f t="shared" si="0"/>
        <v>0</v>
      </c>
      <c r="AO97" s="204"/>
      <c r="AP97" s="204"/>
      <c r="AQ97" s="77" t="s">
        <v>80</v>
      </c>
      <c r="AR97" s="74"/>
      <c r="AS97" s="78">
        <v>0</v>
      </c>
      <c r="AT97" s="79">
        <f t="shared" si="1"/>
        <v>0</v>
      </c>
      <c r="AU97" s="80">
        <f>'01.3 - SO 01.3 Elektroins...'!P119</f>
        <v>0</v>
      </c>
      <c r="AV97" s="79">
        <f>'01.3 - SO 01.3 Elektroins...'!J33</f>
        <v>0</v>
      </c>
      <c r="AW97" s="79">
        <f>'01.3 - SO 01.3 Elektroins...'!J34</f>
        <v>0</v>
      </c>
      <c r="AX97" s="79">
        <f>'01.3 - SO 01.3 Elektroins...'!J35</f>
        <v>0</v>
      </c>
      <c r="AY97" s="79">
        <f>'01.3 - SO 01.3 Elektroins...'!J36</f>
        <v>0</v>
      </c>
      <c r="AZ97" s="79">
        <f>'01.3 - SO 01.3 Elektroins...'!F33</f>
        <v>0</v>
      </c>
      <c r="BA97" s="79">
        <f>'01.3 - SO 01.3 Elektroins...'!F34</f>
        <v>0</v>
      </c>
      <c r="BB97" s="79">
        <f>'01.3 - SO 01.3 Elektroins...'!F35</f>
        <v>0</v>
      </c>
      <c r="BC97" s="79">
        <f>'01.3 - SO 01.3 Elektroins...'!F36</f>
        <v>0</v>
      </c>
      <c r="BD97" s="81">
        <f>'01.3 - SO 01.3 Elektroins...'!F37</f>
        <v>0</v>
      </c>
      <c r="BT97" s="82" t="s">
        <v>81</v>
      </c>
      <c r="BV97" s="82" t="s">
        <v>75</v>
      </c>
      <c r="BW97" s="82" t="s">
        <v>88</v>
      </c>
      <c r="BX97" s="82" t="s">
        <v>4</v>
      </c>
      <c r="CL97" s="82" t="s">
        <v>1</v>
      </c>
      <c r="CM97" s="82" t="s">
        <v>81</v>
      </c>
    </row>
    <row r="98" spans="1:91" s="6" customFormat="1" ht="16.5" customHeight="1">
      <c r="A98" s="73" t="s">
        <v>77</v>
      </c>
      <c r="B98" s="74"/>
      <c r="C98" s="75"/>
      <c r="D98" s="202" t="s">
        <v>89</v>
      </c>
      <c r="E98" s="202"/>
      <c r="F98" s="202"/>
      <c r="G98" s="202"/>
      <c r="H98" s="202"/>
      <c r="I98" s="76"/>
      <c r="J98" s="202" t="s">
        <v>90</v>
      </c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3">
        <f>'01.4 - SO 01.4 VZT'!J30</f>
        <v>0</v>
      </c>
      <c r="AH98" s="204"/>
      <c r="AI98" s="204"/>
      <c r="AJ98" s="204"/>
      <c r="AK98" s="204"/>
      <c r="AL98" s="204"/>
      <c r="AM98" s="204"/>
      <c r="AN98" s="203">
        <f t="shared" si="0"/>
        <v>0</v>
      </c>
      <c r="AO98" s="204"/>
      <c r="AP98" s="204"/>
      <c r="AQ98" s="77" t="s">
        <v>80</v>
      </c>
      <c r="AR98" s="74"/>
      <c r="AS98" s="78">
        <v>0</v>
      </c>
      <c r="AT98" s="79">
        <f t="shared" si="1"/>
        <v>0</v>
      </c>
      <c r="AU98" s="80">
        <f>'01.4 - SO 01.4 VZT'!P119</f>
        <v>0</v>
      </c>
      <c r="AV98" s="79">
        <f>'01.4 - SO 01.4 VZT'!J33</f>
        <v>0</v>
      </c>
      <c r="AW98" s="79">
        <f>'01.4 - SO 01.4 VZT'!J34</f>
        <v>0</v>
      </c>
      <c r="AX98" s="79">
        <f>'01.4 - SO 01.4 VZT'!J35</f>
        <v>0</v>
      </c>
      <c r="AY98" s="79">
        <f>'01.4 - SO 01.4 VZT'!J36</f>
        <v>0</v>
      </c>
      <c r="AZ98" s="79">
        <f>'01.4 - SO 01.4 VZT'!F33</f>
        <v>0</v>
      </c>
      <c r="BA98" s="79">
        <f>'01.4 - SO 01.4 VZT'!F34</f>
        <v>0</v>
      </c>
      <c r="BB98" s="79">
        <f>'01.4 - SO 01.4 VZT'!F35</f>
        <v>0</v>
      </c>
      <c r="BC98" s="79">
        <f>'01.4 - SO 01.4 VZT'!F36</f>
        <v>0</v>
      </c>
      <c r="BD98" s="81">
        <f>'01.4 - SO 01.4 VZT'!F37</f>
        <v>0</v>
      </c>
      <c r="BT98" s="82" t="s">
        <v>81</v>
      </c>
      <c r="BV98" s="82" t="s">
        <v>75</v>
      </c>
      <c r="BW98" s="82" t="s">
        <v>91</v>
      </c>
      <c r="BX98" s="82" t="s">
        <v>4</v>
      </c>
      <c r="CL98" s="82" t="s">
        <v>1</v>
      </c>
      <c r="CM98" s="82" t="s">
        <v>81</v>
      </c>
    </row>
    <row r="99" spans="1:91" s="6" customFormat="1" ht="24.75" customHeight="1">
      <c r="A99" s="73" t="s">
        <v>77</v>
      </c>
      <c r="B99" s="74"/>
      <c r="C99" s="75"/>
      <c r="D99" s="202" t="s">
        <v>92</v>
      </c>
      <c r="E99" s="202"/>
      <c r="F99" s="202"/>
      <c r="G99" s="202"/>
      <c r="H99" s="202"/>
      <c r="I99" s="76"/>
      <c r="J99" s="202" t="s">
        <v>93</v>
      </c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3">
        <f>'01.5 - SO 01.5 Likvidace ...'!J30</f>
        <v>0</v>
      </c>
      <c r="AH99" s="204"/>
      <c r="AI99" s="204"/>
      <c r="AJ99" s="204"/>
      <c r="AK99" s="204"/>
      <c r="AL99" s="204"/>
      <c r="AM99" s="204"/>
      <c r="AN99" s="203">
        <f t="shared" si="0"/>
        <v>0</v>
      </c>
      <c r="AO99" s="204"/>
      <c r="AP99" s="204"/>
      <c r="AQ99" s="77" t="s">
        <v>80</v>
      </c>
      <c r="AR99" s="74"/>
      <c r="AS99" s="78">
        <v>0</v>
      </c>
      <c r="AT99" s="79">
        <f t="shared" si="1"/>
        <v>0</v>
      </c>
      <c r="AU99" s="80">
        <f>'01.5 - SO 01.5 Likvidace ...'!P117</f>
        <v>0</v>
      </c>
      <c r="AV99" s="79">
        <f>'01.5 - SO 01.5 Likvidace ...'!J33</f>
        <v>0</v>
      </c>
      <c r="AW99" s="79">
        <f>'01.5 - SO 01.5 Likvidace ...'!J34</f>
        <v>0</v>
      </c>
      <c r="AX99" s="79">
        <f>'01.5 - SO 01.5 Likvidace ...'!J35</f>
        <v>0</v>
      </c>
      <c r="AY99" s="79">
        <f>'01.5 - SO 01.5 Likvidace ...'!J36</f>
        <v>0</v>
      </c>
      <c r="AZ99" s="79">
        <f>'01.5 - SO 01.5 Likvidace ...'!F33</f>
        <v>0</v>
      </c>
      <c r="BA99" s="79">
        <f>'01.5 - SO 01.5 Likvidace ...'!F34</f>
        <v>0</v>
      </c>
      <c r="BB99" s="79">
        <f>'01.5 - SO 01.5 Likvidace ...'!F35</f>
        <v>0</v>
      </c>
      <c r="BC99" s="79">
        <f>'01.5 - SO 01.5 Likvidace ...'!F36</f>
        <v>0</v>
      </c>
      <c r="BD99" s="81">
        <f>'01.5 - SO 01.5 Likvidace ...'!F37</f>
        <v>0</v>
      </c>
      <c r="BT99" s="82" t="s">
        <v>81</v>
      </c>
      <c r="BV99" s="82" t="s">
        <v>75</v>
      </c>
      <c r="BW99" s="82" t="s">
        <v>94</v>
      </c>
      <c r="BX99" s="82" t="s">
        <v>4</v>
      </c>
      <c r="CL99" s="82" t="s">
        <v>1</v>
      </c>
      <c r="CM99" s="82" t="s">
        <v>81</v>
      </c>
    </row>
    <row r="100" spans="1:91" s="6" customFormat="1" ht="16.5" customHeight="1">
      <c r="A100" s="73" t="s">
        <v>77</v>
      </c>
      <c r="B100" s="74"/>
      <c r="C100" s="75"/>
      <c r="D100" s="202" t="s">
        <v>95</v>
      </c>
      <c r="E100" s="202"/>
      <c r="F100" s="202"/>
      <c r="G100" s="202"/>
      <c r="H100" s="202"/>
      <c r="I100" s="76"/>
      <c r="J100" s="202" t="s">
        <v>96</v>
      </c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3">
        <f>'901 - VON'!J30</f>
        <v>0</v>
      </c>
      <c r="AH100" s="204"/>
      <c r="AI100" s="204"/>
      <c r="AJ100" s="204"/>
      <c r="AK100" s="204"/>
      <c r="AL100" s="204"/>
      <c r="AM100" s="204"/>
      <c r="AN100" s="203">
        <f t="shared" si="0"/>
        <v>0</v>
      </c>
      <c r="AO100" s="204"/>
      <c r="AP100" s="204"/>
      <c r="AQ100" s="77" t="s">
        <v>96</v>
      </c>
      <c r="AR100" s="74"/>
      <c r="AS100" s="83">
        <v>0</v>
      </c>
      <c r="AT100" s="84">
        <f t="shared" si="1"/>
        <v>0</v>
      </c>
      <c r="AU100" s="85">
        <f>'901 - VON'!P118</f>
        <v>0</v>
      </c>
      <c r="AV100" s="84">
        <f>'901 - VON'!J33</f>
        <v>0</v>
      </c>
      <c r="AW100" s="84">
        <f>'901 - VON'!J34</f>
        <v>0</v>
      </c>
      <c r="AX100" s="84">
        <f>'901 - VON'!J35</f>
        <v>0</v>
      </c>
      <c r="AY100" s="84">
        <f>'901 - VON'!J36</f>
        <v>0</v>
      </c>
      <c r="AZ100" s="84">
        <f>'901 - VON'!F33</f>
        <v>0</v>
      </c>
      <c r="BA100" s="84">
        <f>'901 - VON'!F34</f>
        <v>0</v>
      </c>
      <c r="BB100" s="84">
        <f>'901 - VON'!F35</f>
        <v>0</v>
      </c>
      <c r="BC100" s="84">
        <f>'901 - VON'!F36</f>
        <v>0</v>
      </c>
      <c r="BD100" s="86">
        <f>'901 - VON'!F37</f>
        <v>0</v>
      </c>
      <c r="BT100" s="82" t="s">
        <v>81</v>
      </c>
      <c r="BV100" s="82" t="s">
        <v>75</v>
      </c>
      <c r="BW100" s="82" t="s">
        <v>97</v>
      </c>
      <c r="BX100" s="82" t="s">
        <v>4</v>
      </c>
      <c r="CL100" s="82" t="s">
        <v>1</v>
      </c>
      <c r="CM100" s="82" t="s">
        <v>81</v>
      </c>
    </row>
    <row r="101" spans="1:91" s="1" customFormat="1" ht="30" customHeight="1">
      <c r="B101" s="31"/>
      <c r="AR101" s="31"/>
    </row>
    <row r="102" spans="1:91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1.1 - SO 01.1 Stavební část'!C2" display="/" xr:uid="{00000000-0004-0000-0000-000000000000}"/>
    <hyperlink ref="A96" location="'01.2 - SO 01.2 ZTI'!C2" display="/" xr:uid="{00000000-0004-0000-0000-000001000000}"/>
    <hyperlink ref="A97" location="'01.3 - SO 01.3 Elektroins...'!C2" display="/" xr:uid="{00000000-0004-0000-0000-000002000000}"/>
    <hyperlink ref="A98" location="'01.4 - SO 01.4 VZT'!C2" display="/" xr:uid="{00000000-0004-0000-0000-000003000000}"/>
    <hyperlink ref="A99" location="'01.5 - SO 01.5 Likvidace ...'!C2" display="/" xr:uid="{00000000-0004-0000-0000-000004000000}"/>
    <hyperlink ref="A100" location="'901 - VO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8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100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ROUND(J132,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ROUND((SUM(BE132:BE385)),  2)</f>
        <v>0</v>
      </c>
      <c r="I33" s="91">
        <v>0.21</v>
      </c>
      <c r="J33" s="90">
        <f>ROUND(((SUM(BE132:BE385))*I33),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ROUND((SUM(BF132:BF385)),  2)</f>
        <v>0</v>
      </c>
      <c r="I34" s="91">
        <v>0.15</v>
      </c>
      <c r="J34" s="90">
        <f>ROUND(((SUM(BF132:BF385))*I34),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ROUND((SUM(BG132:BG385)),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ROUND((SUM(BH132:BH385)),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ROUND((SUM(BI132:BI385)),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01.1 - SO 01.1 Stavební část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J132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899999999999999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899999999999999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J143</f>
        <v>0</v>
      </c>
      <c r="L99" s="107"/>
    </row>
    <row r="100" spans="2:12" s="9" customFormat="1" ht="19.899999999999999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J147</f>
        <v>0</v>
      </c>
      <c r="L100" s="107"/>
    </row>
    <row r="101" spans="2:12" s="9" customFormat="1" ht="19.899999999999999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J170</f>
        <v>0</v>
      </c>
      <c r="L101" s="107"/>
    </row>
    <row r="102" spans="2:12" s="9" customFormat="1" ht="19.899999999999999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J248</f>
        <v>0</v>
      </c>
      <c r="L102" s="107"/>
    </row>
    <row r="103" spans="2:12" s="9" customFormat="1" ht="19.899999999999999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J262</f>
        <v>0</v>
      </c>
      <c r="L103" s="107"/>
    </row>
    <row r="104" spans="2:12" s="8" customFormat="1" ht="24.95" customHeight="1">
      <c r="B104" s="103"/>
      <c r="D104" s="104" t="s">
        <v>113</v>
      </c>
      <c r="E104" s="105"/>
      <c r="F104" s="105"/>
      <c r="G104" s="105"/>
      <c r="H104" s="105"/>
      <c r="I104" s="105"/>
      <c r="J104" s="106">
        <f>J264</f>
        <v>0</v>
      </c>
      <c r="L104" s="103"/>
    </row>
    <row r="105" spans="2:12" s="9" customFormat="1" ht="19.899999999999999" customHeight="1">
      <c r="B105" s="107"/>
      <c r="D105" s="108" t="s">
        <v>114</v>
      </c>
      <c r="E105" s="109"/>
      <c r="F105" s="109"/>
      <c r="G105" s="109"/>
      <c r="H105" s="109"/>
      <c r="I105" s="109"/>
      <c r="J105" s="110">
        <f>J265</f>
        <v>0</v>
      </c>
      <c r="L105" s="107"/>
    </row>
    <row r="106" spans="2:12" s="9" customFormat="1" ht="19.899999999999999" customHeight="1">
      <c r="B106" s="107"/>
      <c r="D106" s="108" t="s">
        <v>115</v>
      </c>
      <c r="E106" s="109"/>
      <c r="F106" s="109"/>
      <c r="G106" s="109"/>
      <c r="H106" s="109"/>
      <c r="I106" s="109"/>
      <c r="J106" s="110">
        <f>J276</f>
        <v>0</v>
      </c>
      <c r="L106" s="107"/>
    </row>
    <row r="107" spans="2:12" s="9" customFormat="1" ht="19.899999999999999" customHeight="1">
      <c r="B107" s="107"/>
      <c r="D107" s="108" t="s">
        <v>116</v>
      </c>
      <c r="E107" s="109"/>
      <c r="F107" s="109"/>
      <c r="G107" s="109"/>
      <c r="H107" s="109"/>
      <c r="I107" s="109"/>
      <c r="J107" s="110">
        <f>J310</f>
        <v>0</v>
      </c>
      <c r="L107" s="107"/>
    </row>
    <row r="108" spans="2:12" s="9" customFormat="1" ht="19.899999999999999" customHeight="1">
      <c r="B108" s="107"/>
      <c r="D108" s="108" t="s">
        <v>117</v>
      </c>
      <c r="E108" s="109"/>
      <c r="F108" s="109"/>
      <c r="G108" s="109"/>
      <c r="H108" s="109"/>
      <c r="I108" s="109"/>
      <c r="J108" s="110">
        <f>J324</f>
        <v>0</v>
      </c>
      <c r="L108" s="107"/>
    </row>
    <row r="109" spans="2:12" s="9" customFormat="1" ht="19.899999999999999" customHeight="1">
      <c r="B109" s="107"/>
      <c r="D109" s="108" t="s">
        <v>118</v>
      </c>
      <c r="E109" s="109"/>
      <c r="F109" s="109"/>
      <c r="G109" s="109"/>
      <c r="H109" s="109"/>
      <c r="I109" s="109"/>
      <c r="J109" s="110">
        <f>J346</f>
        <v>0</v>
      </c>
      <c r="L109" s="107"/>
    </row>
    <row r="110" spans="2:12" s="9" customFormat="1" ht="19.899999999999999" customHeight="1">
      <c r="B110" s="107"/>
      <c r="D110" s="108" t="s">
        <v>119</v>
      </c>
      <c r="E110" s="109"/>
      <c r="F110" s="109"/>
      <c r="G110" s="109"/>
      <c r="H110" s="109"/>
      <c r="I110" s="109"/>
      <c r="J110" s="110">
        <f>J350</f>
        <v>0</v>
      </c>
      <c r="L110" s="107"/>
    </row>
    <row r="111" spans="2:12" s="9" customFormat="1" ht="19.899999999999999" customHeight="1">
      <c r="B111" s="107"/>
      <c r="D111" s="108" t="s">
        <v>120</v>
      </c>
      <c r="E111" s="109"/>
      <c r="F111" s="109"/>
      <c r="G111" s="109"/>
      <c r="H111" s="109"/>
      <c r="I111" s="109"/>
      <c r="J111" s="110">
        <f>J374</f>
        <v>0</v>
      </c>
      <c r="L111" s="107"/>
    </row>
    <row r="112" spans="2:12" s="9" customFormat="1" ht="19.899999999999999" customHeight="1">
      <c r="B112" s="107"/>
      <c r="D112" s="108" t="s">
        <v>121</v>
      </c>
      <c r="E112" s="109"/>
      <c r="F112" s="109"/>
      <c r="G112" s="109"/>
      <c r="H112" s="109"/>
      <c r="I112" s="109"/>
      <c r="J112" s="110">
        <f>J380</f>
        <v>0</v>
      </c>
      <c r="L112" s="107"/>
    </row>
    <row r="113" spans="2:12" s="1" customFormat="1" ht="21.75" customHeight="1">
      <c r="B113" s="31"/>
      <c r="L113" s="31"/>
    </row>
    <row r="114" spans="2:12" s="1" customFormat="1" ht="6.9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31"/>
    </row>
    <row r="118" spans="2:12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31"/>
    </row>
    <row r="119" spans="2:12" s="1" customFormat="1" ht="24.95" customHeight="1">
      <c r="B119" s="31"/>
      <c r="C119" s="20" t="s">
        <v>122</v>
      </c>
      <c r="L119" s="31"/>
    </row>
    <row r="120" spans="2:12" s="1" customFormat="1" ht="6.95" customHeight="1">
      <c r="B120" s="31"/>
      <c r="L120" s="31"/>
    </row>
    <row r="121" spans="2:12" s="1" customFormat="1" ht="12" customHeight="1">
      <c r="B121" s="31"/>
      <c r="C121" s="26" t="s">
        <v>16</v>
      </c>
      <c r="L121" s="31"/>
    </row>
    <row r="122" spans="2:12" s="1" customFormat="1" ht="16.5" customHeight="1">
      <c r="B122" s="31"/>
      <c r="E122" s="227" t="str">
        <f>E7</f>
        <v>Bytový dům Mezilesí 2056 - Výměna stoupacího potrubí - I. etapa</v>
      </c>
      <c r="F122" s="228"/>
      <c r="G122" s="228"/>
      <c r="H122" s="228"/>
      <c r="L122" s="31"/>
    </row>
    <row r="123" spans="2:12" s="1" customFormat="1" ht="12" customHeight="1">
      <c r="B123" s="31"/>
      <c r="C123" s="26" t="s">
        <v>99</v>
      </c>
      <c r="L123" s="31"/>
    </row>
    <row r="124" spans="2:12" s="1" customFormat="1" ht="16.5" customHeight="1">
      <c r="B124" s="31"/>
      <c r="E124" s="188" t="str">
        <f>E9</f>
        <v>01.1 - SO 01.1 Stavební část</v>
      </c>
      <c r="F124" s="229"/>
      <c r="G124" s="229"/>
      <c r="H124" s="229"/>
      <c r="L124" s="31"/>
    </row>
    <row r="125" spans="2:12" s="1" customFormat="1" ht="6.95" customHeight="1">
      <c r="B125" s="31"/>
      <c r="L125" s="31"/>
    </row>
    <row r="126" spans="2:12" s="1" customFormat="1" ht="12" customHeight="1">
      <c r="B126" s="31"/>
      <c r="C126" s="26" t="s">
        <v>20</v>
      </c>
      <c r="F126" s="24" t="str">
        <f>F12</f>
        <v xml:space="preserve"> </v>
      </c>
      <c r="I126" s="26" t="s">
        <v>22</v>
      </c>
      <c r="J126" s="51" t="str">
        <f>IF(J12="","",J12)</f>
        <v>5. 5. 2023</v>
      </c>
      <c r="L126" s="31"/>
    </row>
    <row r="127" spans="2:12" s="1" customFormat="1" ht="6.95" customHeight="1">
      <c r="B127" s="31"/>
      <c r="L127" s="31"/>
    </row>
    <row r="128" spans="2:12" s="1" customFormat="1" ht="15.2" customHeight="1">
      <c r="B128" s="31"/>
      <c r="C128" s="26" t="s">
        <v>24</v>
      </c>
      <c r="F128" s="24" t="str">
        <f>E15</f>
        <v xml:space="preserve"> </v>
      </c>
      <c r="I128" s="26" t="s">
        <v>29</v>
      </c>
      <c r="J128" s="29" t="str">
        <f>E21</f>
        <v xml:space="preserve"> </v>
      </c>
      <c r="L128" s="31"/>
    </row>
    <row r="129" spans="2:65" s="1" customFormat="1" ht="15.2" customHeight="1">
      <c r="B129" s="31"/>
      <c r="C129" s="26" t="s">
        <v>27</v>
      </c>
      <c r="F129" s="24" t="str">
        <f>IF(E18="","",E18)</f>
        <v>Vyplň údaj</v>
      </c>
      <c r="I129" s="26" t="s">
        <v>31</v>
      </c>
      <c r="J129" s="29" t="str">
        <f>E24</f>
        <v xml:space="preserve"> </v>
      </c>
      <c r="L129" s="31"/>
    </row>
    <row r="130" spans="2:65" s="1" customFormat="1" ht="10.35" customHeight="1">
      <c r="B130" s="31"/>
      <c r="L130" s="31"/>
    </row>
    <row r="131" spans="2:65" s="10" customFormat="1" ht="29.25" customHeight="1">
      <c r="B131" s="111"/>
      <c r="C131" s="112" t="s">
        <v>123</v>
      </c>
      <c r="D131" s="113" t="s">
        <v>58</v>
      </c>
      <c r="E131" s="113" t="s">
        <v>54</v>
      </c>
      <c r="F131" s="113" t="s">
        <v>55</v>
      </c>
      <c r="G131" s="113" t="s">
        <v>124</v>
      </c>
      <c r="H131" s="113" t="s">
        <v>125</v>
      </c>
      <c r="I131" s="113" t="s">
        <v>126</v>
      </c>
      <c r="J131" s="114" t="s">
        <v>103</v>
      </c>
      <c r="K131" s="115" t="s">
        <v>127</v>
      </c>
      <c r="L131" s="111"/>
      <c r="M131" s="58" t="s">
        <v>1</v>
      </c>
      <c r="N131" s="59" t="s">
        <v>37</v>
      </c>
      <c r="O131" s="59" t="s">
        <v>128</v>
      </c>
      <c r="P131" s="59" t="s">
        <v>129</v>
      </c>
      <c r="Q131" s="59" t="s">
        <v>130</v>
      </c>
      <c r="R131" s="59" t="s">
        <v>131</v>
      </c>
      <c r="S131" s="59" t="s">
        <v>132</v>
      </c>
      <c r="T131" s="60" t="s">
        <v>133</v>
      </c>
    </row>
    <row r="132" spans="2:65" s="1" customFormat="1" ht="22.9" customHeight="1">
      <c r="B132" s="31"/>
      <c r="C132" s="63" t="s">
        <v>134</v>
      </c>
      <c r="J132" s="116">
        <f>BK132</f>
        <v>0</v>
      </c>
      <c r="L132" s="31"/>
      <c r="M132" s="61"/>
      <c r="N132" s="52"/>
      <c r="O132" s="52"/>
      <c r="P132" s="117">
        <f>P133+P264</f>
        <v>0</v>
      </c>
      <c r="Q132" s="52"/>
      <c r="R132" s="117">
        <f>R133+R264</f>
        <v>20.12335173</v>
      </c>
      <c r="S132" s="52"/>
      <c r="T132" s="118">
        <f>T133+T264</f>
        <v>30.093804400000007</v>
      </c>
      <c r="AT132" s="16" t="s">
        <v>72</v>
      </c>
      <c r="AU132" s="16" t="s">
        <v>105</v>
      </c>
      <c r="BK132" s="119">
        <f>BK133+BK264</f>
        <v>0</v>
      </c>
    </row>
    <row r="133" spans="2:65" s="11" customFormat="1" ht="25.9" customHeight="1">
      <c r="B133" s="120"/>
      <c r="D133" s="121" t="s">
        <v>72</v>
      </c>
      <c r="E133" s="122" t="s">
        <v>135</v>
      </c>
      <c r="F133" s="122" t="s">
        <v>136</v>
      </c>
      <c r="I133" s="123"/>
      <c r="J133" s="124">
        <f>BK133</f>
        <v>0</v>
      </c>
      <c r="L133" s="120"/>
      <c r="M133" s="125"/>
      <c r="P133" s="126">
        <f>P134+P143+P147+P170+P248+P262</f>
        <v>0</v>
      </c>
      <c r="R133" s="126">
        <f>R134+R143+R147+R170+R248+R262</f>
        <v>7.7840024100000003</v>
      </c>
      <c r="T133" s="127">
        <f>T134+T143+T147+T170+T248+T262</f>
        <v>26.899500000000007</v>
      </c>
      <c r="AR133" s="121" t="s">
        <v>81</v>
      </c>
      <c r="AT133" s="128" t="s">
        <v>72</v>
      </c>
      <c r="AU133" s="128" t="s">
        <v>73</v>
      </c>
      <c r="AY133" s="121" t="s">
        <v>137</v>
      </c>
      <c r="BK133" s="129">
        <f>BK134+BK143+BK147+BK170+BK248+BK262</f>
        <v>0</v>
      </c>
    </row>
    <row r="134" spans="2:65" s="11" customFormat="1" ht="22.9" customHeight="1">
      <c r="B134" s="120"/>
      <c r="D134" s="121" t="s">
        <v>72</v>
      </c>
      <c r="E134" s="130" t="s">
        <v>138</v>
      </c>
      <c r="F134" s="130" t="s">
        <v>139</v>
      </c>
      <c r="I134" s="123"/>
      <c r="J134" s="131">
        <f>BK134</f>
        <v>0</v>
      </c>
      <c r="L134" s="120"/>
      <c r="M134" s="125"/>
      <c r="P134" s="126">
        <f>SUM(P135:P142)</f>
        <v>0</v>
      </c>
      <c r="R134" s="126">
        <f>SUM(R135:R142)</f>
        <v>0.36119999999999997</v>
      </c>
      <c r="T134" s="127">
        <f>SUM(T135:T142)</f>
        <v>0</v>
      </c>
      <c r="AR134" s="121" t="s">
        <v>81</v>
      </c>
      <c r="AT134" s="128" t="s">
        <v>72</v>
      </c>
      <c r="AU134" s="128" t="s">
        <v>81</v>
      </c>
      <c r="AY134" s="121" t="s">
        <v>137</v>
      </c>
      <c r="BK134" s="129">
        <f>SUM(BK135:BK142)</f>
        <v>0</v>
      </c>
    </row>
    <row r="135" spans="2:65" s="1" customFormat="1" ht="24.2" customHeight="1">
      <c r="B135" s="132"/>
      <c r="C135" s="133" t="s">
        <v>81</v>
      </c>
      <c r="D135" s="133" t="s">
        <v>140</v>
      </c>
      <c r="E135" s="134" t="s">
        <v>141</v>
      </c>
      <c r="F135" s="135" t="s">
        <v>142</v>
      </c>
      <c r="G135" s="136" t="s">
        <v>143</v>
      </c>
      <c r="H135" s="137">
        <v>48</v>
      </c>
      <c r="I135" s="138"/>
      <c r="J135" s="139">
        <f>ROUND(I135*H135,2)</f>
        <v>0</v>
      </c>
      <c r="K135" s="140"/>
      <c r="L135" s="31"/>
      <c r="M135" s="141" t="s">
        <v>1</v>
      </c>
      <c r="N135" s="142" t="s">
        <v>39</v>
      </c>
      <c r="P135" s="143">
        <f>O135*H135</f>
        <v>0</v>
      </c>
      <c r="Q135" s="143">
        <v>5.6499999999999996E-3</v>
      </c>
      <c r="R135" s="143">
        <f>Q135*H135</f>
        <v>0.2712</v>
      </c>
      <c r="S135" s="143">
        <v>0</v>
      </c>
      <c r="T135" s="144">
        <f>S135*H135</f>
        <v>0</v>
      </c>
      <c r="AR135" s="145" t="s">
        <v>144</v>
      </c>
      <c r="AT135" s="145" t="s">
        <v>140</v>
      </c>
      <c r="AU135" s="145" t="s">
        <v>145</v>
      </c>
      <c r="AY135" s="16" t="s">
        <v>137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6" t="s">
        <v>145</v>
      </c>
      <c r="BK135" s="146">
        <f>ROUND(I135*H135,2)</f>
        <v>0</v>
      </c>
      <c r="BL135" s="16" t="s">
        <v>144</v>
      </c>
      <c r="BM135" s="145" t="s">
        <v>146</v>
      </c>
    </row>
    <row r="136" spans="2:65" s="12" customFormat="1" ht="11.25">
      <c r="B136" s="147"/>
      <c r="D136" s="148" t="s">
        <v>147</v>
      </c>
      <c r="E136" s="149" t="s">
        <v>1</v>
      </c>
      <c r="F136" s="150" t="s">
        <v>148</v>
      </c>
      <c r="H136" s="149" t="s">
        <v>1</v>
      </c>
      <c r="I136" s="151"/>
      <c r="L136" s="147"/>
      <c r="M136" s="152"/>
      <c r="T136" s="153"/>
      <c r="AT136" s="149" t="s">
        <v>147</v>
      </c>
      <c r="AU136" s="149" t="s">
        <v>145</v>
      </c>
      <c r="AV136" s="12" t="s">
        <v>81</v>
      </c>
      <c r="AW136" s="12" t="s">
        <v>30</v>
      </c>
      <c r="AX136" s="12" t="s">
        <v>73</v>
      </c>
      <c r="AY136" s="149" t="s">
        <v>137</v>
      </c>
    </row>
    <row r="137" spans="2:65" s="13" customFormat="1" ht="11.25">
      <c r="B137" s="154"/>
      <c r="D137" s="148" t="s">
        <v>147</v>
      </c>
      <c r="E137" s="155" t="s">
        <v>1</v>
      </c>
      <c r="F137" s="156" t="s">
        <v>149</v>
      </c>
      <c r="H137" s="157">
        <v>48</v>
      </c>
      <c r="I137" s="158"/>
      <c r="L137" s="154"/>
      <c r="M137" s="159"/>
      <c r="T137" s="160"/>
      <c r="AT137" s="155" t="s">
        <v>147</v>
      </c>
      <c r="AU137" s="155" t="s">
        <v>145</v>
      </c>
      <c r="AV137" s="13" t="s">
        <v>145</v>
      </c>
      <c r="AW137" s="13" t="s">
        <v>30</v>
      </c>
      <c r="AX137" s="13" t="s">
        <v>73</v>
      </c>
      <c r="AY137" s="155" t="s">
        <v>137</v>
      </c>
    </row>
    <row r="138" spans="2:65" s="14" customFormat="1" ht="11.25">
      <c r="B138" s="161"/>
      <c r="D138" s="148" t="s">
        <v>147</v>
      </c>
      <c r="E138" s="162" t="s">
        <v>1</v>
      </c>
      <c r="F138" s="163" t="s">
        <v>150</v>
      </c>
      <c r="H138" s="164">
        <v>48</v>
      </c>
      <c r="I138" s="165"/>
      <c r="L138" s="161"/>
      <c r="M138" s="166"/>
      <c r="T138" s="167"/>
      <c r="AT138" s="162" t="s">
        <v>147</v>
      </c>
      <c r="AU138" s="162" t="s">
        <v>145</v>
      </c>
      <c r="AV138" s="14" t="s">
        <v>144</v>
      </c>
      <c r="AW138" s="14" t="s">
        <v>30</v>
      </c>
      <c r="AX138" s="14" t="s">
        <v>81</v>
      </c>
      <c r="AY138" s="162" t="s">
        <v>137</v>
      </c>
    </row>
    <row r="139" spans="2:65" s="1" customFormat="1" ht="21.75" customHeight="1">
      <c r="B139" s="132"/>
      <c r="C139" s="133" t="s">
        <v>145</v>
      </c>
      <c r="D139" s="133" t="s">
        <v>140</v>
      </c>
      <c r="E139" s="134" t="s">
        <v>151</v>
      </c>
      <c r="F139" s="135" t="s">
        <v>152</v>
      </c>
      <c r="G139" s="136" t="s">
        <v>143</v>
      </c>
      <c r="H139" s="137">
        <v>6</v>
      </c>
      <c r="I139" s="138"/>
      <c r="J139" s="139">
        <f>ROUND(I139*H139,2)</f>
        <v>0</v>
      </c>
      <c r="K139" s="140"/>
      <c r="L139" s="31"/>
      <c r="M139" s="141" t="s">
        <v>1</v>
      </c>
      <c r="N139" s="142" t="s">
        <v>39</v>
      </c>
      <c r="P139" s="143">
        <f>O139*H139</f>
        <v>0</v>
      </c>
      <c r="Q139" s="143">
        <v>1.4999999999999999E-2</v>
      </c>
      <c r="R139" s="143">
        <f>Q139*H139</f>
        <v>0.09</v>
      </c>
      <c r="S139" s="143">
        <v>0</v>
      </c>
      <c r="T139" s="144">
        <f>S139*H139</f>
        <v>0</v>
      </c>
      <c r="AR139" s="145" t="s">
        <v>144</v>
      </c>
      <c r="AT139" s="145" t="s">
        <v>140</v>
      </c>
      <c r="AU139" s="145" t="s">
        <v>145</v>
      </c>
      <c r="AY139" s="16" t="s">
        <v>137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6" t="s">
        <v>145</v>
      </c>
      <c r="BK139" s="146">
        <f>ROUND(I139*H139,2)</f>
        <v>0</v>
      </c>
      <c r="BL139" s="16" t="s">
        <v>144</v>
      </c>
      <c r="BM139" s="145" t="s">
        <v>153</v>
      </c>
    </row>
    <row r="140" spans="2:65" s="12" customFormat="1" ht="11.25">
      <c r="B140" s="147"/>
      <c r="D140" s="148" t="s">
        <v>147</v>
      </c>
      <c r="E140" s="149" t="s">
        <v>1</v>
      </c>
      <c r="F140" s="150" t="s">
        <v>154</v>
      </c>
      <c r="H140" s="149" t="s">
        <v>1</v>
      </c>
      <c r="I140" s="151"/>
      <c r="L140" s="147"/>
      <c r="M140" s="152"/>
      <c r="T140" s="153"/>
      <c r="AT140" s="149" t="s">
        <v>147</v>
      </c>
      <c r="AU140" s="149" t="s">
        <v>145</v>
      </c>
      <c r="AV140" s="12" t="s">
        <v>81</v>
      </c>
      <c r="AW140" s="12" t="s">
        <v>30</v>
      </c>
      <c r="AX140" s="12" t="s">
        <v>73</v>
      </c>
      <c r="AY140" s="149" t="s">
        <v>137</v>
      </c>
    </row>
    <row r="141" spans="2:65" s="13" customFormat="1" ht="11.25">
      <c r="B141" s="154"/>
      <c r="D141" s="148" t="s">
        <v>147</v>
      </c>
      <c r="E141" s="155" t="s">
        <v>1</v>
      </c>
      <c r="F141" s="156" t="s">
        <v>155</v>
      </c>
      <c r="H141" s="157">
        <v>6</v>
      </c>
      <c r="I141" s="158"/>
      <c r="L141" s="154"/>
      <c r="M141" s="159"/>
      <c r="T141" s="160"/>
      <c r="AT141" s="155" t="s">
        <v>147</v>
      </c>
      <c r="AU141" s="155" t="s">
        <v>145</v>
      </c>
      <c r="AV141" s="13" t="s">
        <v>145</v>
      </c>
      <c r="AW141" s="13" t="s">
        <v>30</v>
      </c>
      <c r="AX141" s="13" t="s">
        <v>73</v>
      </c>
      <c r="AY141" s="155" t="s">
        <v>137</v>
      </c>
    </row>
    <row r="142" spans="2:65" s="14" customFormat="1" ht="11.25">
      <c r="B142" s="161"/>
      <c r="D142" s="148" t="s">
        <v>147</v>
      </c>
      <c r="E142" s="162" t="s">
        <v>1</v>
      </c>
      <c r="F142" s="163" t="s">
        <v>150</v>
      </c>
      <c r="H142" s="164">
        <v>6</v>
      </c>
      <c r="I142" s="165"/>
      <c r="L142" s="161"/>
      <c r="M142" s="166"/>
      <c r="T142" s="167"/>
      <c r="AT142" s="162" t="s">
        <v>147</v>
      </c>
      <c r="AU142" s="162" t="s">
        <v>145</v>
      </c>
      <c r="AV142" s="14" t="s">
        <v>144</v>
      </c>
      <c r="AW142" s="14" t="s">
        <v>30</v>
      </c>
      <c r="AX142" s="14" t="s">
        <v>81</v>
      </c>
      <c r="AY142" s="162" t="s">
        <v>137</v>
      </c>
    </row>
    <row r="143" spans="2:65" s="11" customFormat="1" ht="22.9" customHeight="1">
      <c r="B143" s="120"/>
      <c r="D143" s="121" t="s">
        <v>72</v>
      </c>
      <c r="E143" s="130" t="s">
        <v>144</v>
      </c>
      <c r="F143" s="130" t="s">
        <v>156</v>
      </c>
      <c r="I143" s="123"/>
      <c r="J143" s="131">
        <f>BK143</f>
        <v>0</v>
      </c>
      <c r="L143" s="120"/>
      <c r="M143" s="125"/>
      <c r="P143" s="126">
        <f>SUM(P144:P146)</f>
        <v>0</v>
      </c>
      <c r="R143" s="126">
        <f>SUM(R144:R146)</f>
        <v>1.0244</v>
      </c>
      <c r="T143" s="127">
        <f>SUM(T144:T146)</f>
        <v>0</v>
      </c>
      <c r="AR143" s="121" t="s">
        <v>81</v>
      </c>
      <c r="AT143" s="128" t="s">
        <v>72</v>
      </c>
      <c r="AU143" s="128" t="s">
        <v>81</v>
      </c>
      <c r="AY143" s="121" t="s">
        <v>137</v>
      </c>
      <c r="BK143" s="129">
        <f>SUM(BK144:BK146)</f>
        <v>0</v>
      </c>
    </row>
    <row r="144" spans="2:65" s="1" customFormat="1" ht="24.2" customHeight="1">
      <c r="B144" s="132"/>
      <c r="C144" s="133" t="s">
        <v>138</v>
      </c>
      <c r="D144" s="133" t="s">
        <v>140</v>
      </c>
      <c r="E144" s="134" t="s">
        <v>157</v>
      </c>
      <c r="F144" s="135" t="s">
        <v>158</v>
      </c>
      <c r="G144" s="136" t="s">
        <v>143</v>
      </c>
      <c r="H144" s="137">
        <v>52</v>
      </c>
      <c r="I144" s="138"/>
      <c r="J144" s="139">
        <f>ROUND(I144*H144,2)</f>
        <v>0</v>
      </c>
      <c r="K144" s="140"/>
      <c r="L144" s="31"/>
      <c r="M144" s="141" t="s">
        <v>1</v>
      </c>
      <c r="N144" s="142" t="s">
        <v>39</v>
      </c>
      <c r="P144" s="143">
        <f>O144*H144</f>
        <v>0</v>
      </c>
      <c r="Q144" s="143">
        <v>1.9699999999999999E-2</v>
      </c>
      <c r="R144" s="143">
        <f>Q144*H144</f>
        <v>1.0244</v>
      </c>
      <c r="S144" s="143">
        <v>0</v>
      </c>
      <c r="T144" s="144">
        <f>S144*H144</f>
        <v>0</v>
      </c>
      <c r="AR144" s="145" t="s">
        <v>144</v>
      </c>
      <c r="AT144" s="145" t="s">
        <v>140</v>
      </c>
      <c r="AU144" s="145" t="s">
        <v>145</v>
      </c>
      <c r="AY144" s="16" t="s">
        <v>137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6" t="s">
        <v>145</v>
      </c>
      <c r="BK144" s="146">
        <f>ROUND(I144*H144,2)</f>
        <v>0</v>
      </c>
      <c r="BL144" s="16" t="s">
        <v>144</v>
      </c>
      <c r="BM144" s="145" t="s">
        <v>159</v>
      </c>
    </row>
    <row r="145" spans="2:65" s="13" customFormat="1" ht="11.25">
      <c r="B145" s="154"/>
      <c r="D145" s="148" t="s">
        <v>147</v>
      </c>
      <c r="E145" s="155" t="s">
        <v>1</v>
      </c>
      <c r="F145" s="156" t="s">
        <v>160</v>
      </c>
      <c r="H145" s="157">
        <v>52</v>
      </c>
      <c r="I145" s="158"/>
      <c r="L145" s="154"/>
      <c r="M145" s="159"/>
      <c r="T145" s="160"/>
      <c r="AT145" s="155" t="s">
        <v>147</v>
      </c>
      <c r="AU145" s="155" t="s">
        <v>145</v>
      </c>
      <c r="AV145" s="13" t="s">
        <v>145</v>
      </c>
      <c r="AW145" s="13" t="s">
        <v>30</v>
      </c>
      <c r="AX145" s="13" t="s">
        <v>73</v>
      </c>
      <c r="AY145" s="155" t="s">
        <v>137</v>
      </c>
    </row>
    <row r="146" spans="2:65" s="14" customFormat="1" ht="11.25">
      <c r="B146" s="161"/>
      <c r="D146" s="148" t="s">
        <v>147</v>
      </c>
      <c r="E146" s="162" t="s">
        <v>1</v>
      </c>
      <c r="F146" s="163" t="s">
        <v>150</v>
      </c>
      <c r="H146" s="164">
        <v>52</v>
      </c>
      <c r="I146" s="165"/>
      <c r="L146" s="161"/>
      <c r="M146" s="166"/>
      <c r="T146" s="167"/>
      <c r="AT146" s="162" t="s">
        <v>147</v>
      </c>
      <c r="AU146" s="162" t="s">
        <v>145</v>
      </c>
      <c r="AV146" s="14" t="s">
        <v>144</v>
      </c>
      <c r="AW146" s="14" t="s">
        <v>30</v>
      </c>
      <c r="AX146" s="14" t="s">
        <v>81</v>
      </c>
      <c r="AY146" s="162" t="s">
        <v>137</v>
      </c>
    </row>
    <row r="147" spans="2:65" s="11" customFormat="1" ht="22.9" customHeight="1">
      <c r="B147" s="120"/>
      <c r="D147" s="121" t="s">
        <v>72</v>
      </c>
      <c r="E147" s="130" t="s">
        <v>161</v>
      </c>
      <c r="F147" s="130" t="s">
        <v>162</v>
      </c>
      <c r="I147" s="123"/>
      <c r="J147" s="131">
        <f>BK147</f>
        <v>0</v>
      </c>
      <c r="L147" s="120"/>
      <c r="M147" s="125"/>
      <c r="P147" s="126">
        <f>SUM(P148:P169)</f>
        <v>0</v>
      </c>
      <c r="R147" s="126">
        <f>SUM(R148:R169)</f>
        <v>6.3387584100000005</v>
      </c>
      <c r="T147" s="127">
        <f>SUM(T148:T169)</f>
        <v>0</v>
      </c>
      <c r="AR147" s="121" t="s">
        <v>81</v>
      </c>
      <c r="AT147" s="128" t="s">
        <v>72</v>
      </c>
      <c r="AU147" s="128" t="s">
        <v>81</v>
      </c>
      <c r="AY147" s="121" t="s">
        <v>137</v>
      </c>
      <c r="BK147" s="129">
        <f>SUM(BK148:BK169)</f>
        <v>0</v>
      </c>
    </row>
    <row r="148" spans="2:65" s="1" customFormat="1" ht="21.75" customHeight="1">
      <c r="B148" s="132"/>
      <c r="C148" s="133" t="s">
        <v>144</v>
      </c>
      <c r="D148" s="133" t="s">
        <v>140</v>
      </c>
      <c r="E148" s="134" t="s">
        <v>163</v>
      </c>
      <c r="F148" s="135" t="s">
        <v>164</v>
      </c>
      <c r="G148" s="136" t="s">
        <v>143</v>
      </c>
      <c r="H148" s="137">
        <v>48</v>
      </c>
      <c r="I148" s="138"/>
      <c r="J148" s="139">
        <f>ROUND(I148*H148,2)</f>
        <v>0</v>
      </c>
      <c r="K148" s="140"/>
      <c r="L148" s="31"/>
      <c r="M148" s="141" t="s">
        <v>1</v>
      </c>
      <c r="N148" s="142" t="s">
        <v>39</v>
      </c>
      <c r="P148" s="143">
        <f>O148*H148</f>
        <v>0</v>
      </c>
      <c r="Q148" s="143">
        <v>3.5000000000000001E-3</v>
      </c>
      <c r="R148" s="143">
        <f>Q148*H148</f>
        <v>0.16800000000000001</v>
      </c>
      <c r="S148" s="143">
        <v>0</v>
      </c>
      <c r="T148" s="144">
        <f>S148*H148</f>
        <v>0</v>
      </c>
      <c r="AR148" s="145" t="s">
        <v>144</v>
      </c>
      <c r="AT148" s="145" t="s">
        <v>140</v>
      </c>
      <c r="AU148" s="145" t="s">
        <v>145</v>
      </c>
      <c r="AY148" s="16" t="s">
        <v>137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6" t="s">
        <v>145</v>
      </c>
      <c r="BK148" s="146">
        <f>ROUND(I148*H148,2)</f>
        <v>0</v>
      </c>
      <c r="BL148" s="16" t="s">
        <v>144</v>
      </c>
      <c r="BM148" s="145" t="s">
        <v>165</v>
      </c>
    </row>
    <row r="149" spans="2:65" s="12" customFormat="1" ht="11.25">
      <c r="B149" s="147"/>
      <c r="D149" s="148" t="s">
        <v>147</v>
      </c>
      <c r="E149" s="149" t="s">
        <v>1</v>
      </c>
      <c r="F149" s="150" t="s">
        <v>148</v>
      </c>
      <c r="H149" s="149" t="s">
        <v>1</v>
      </c>
      <c r="I149" s="151"/>
      <c r="L149" s="147"/>
      <c r="M149" s="152"/>
      <c r="T149" s="153"/>
      <c r="AT149" s="149" t="s">
        <v>147</v>
      </c>
      <c r="AU149" s="149" t="s">
        <v>145</v>
      </c>
      <c r="AV149" s="12" t="s">
        <v>81</v>
      </c>
      <c r="AW149" s="12" t="s">
        <v>30</v>
      </c>
      <c r="AX149" s="12" t="s">
        <v>73</v>
      </c>
      <c r="AY149" s="149" t="s">
        <v>137</v>
      </c>
    </row>
    <row r="150" spans="2:65" s="13" customFormat="1" ht="11.25">
      <c r="B150" s="154"/>
      <c r="D150" s="148" t="s">
        <v>147</v>
      </c>
      <c r="E150" s="155" t="s">
        <v>1</v>
      </c>
      <c r="F150" s="156" t="s">
        <v>166</v>
      </c>
      <c r="H150" s="157">
        <v>48</v>
      </c>
      <c r="I150" s="158"/>
      <c r="L150" s="154"/>
      <c r="M150" s="159"/>
      <c r="T150" s="160"/>
      <c r="AT150" s="155" t="s">
        <v>147</v>
      </c>
      <c r="AU150" s="155" t="s">
        <v>145</v>
      </c>
      <c r="AV150" s="13" t="s">
        <v>145</v>
      </c>
      <c r="AW150" s="13" t="s">
        <v>30</v>
      </c>
      <c r="AX150" s="13" t="s">
        <v>73</v>
      </c>
      <c r="AY150" s="155" t="s">
        <v>137</v>
      </c>
    </row>
    <row r="151" spans="2:65" s="14" customFormat="1" ht="11.25">
      <c r="B151" s="161"/>
      <c r="D151" s="148" t="s">
        <v>147</v>
      </c>
      <c r="E151" s="162" t="s">
        <v>1</v>
      </c>
      <c r="F151" s="163" t="s">
        <v>150</v>
      </c>
      <c r="H151" s="164">
        <v>48</v>
      </c>
      <c r="I151" s="165"/>
      <c r="L151" s="161"/>
      <c r="M151" s="166"/>
      <c r="T151" s="167"/>
      <c r="AT151" s="162" t="s">
        <v>147</v>
      </c>
      <c r="AU151" s="162" t="s">
        <v>145</v>
      </c>
      <c r="AV151" s="14" t="s">
        <v>144</v>
      </c>
      <c r="AW151" s="14" t="s">
        <v>30</v>
      </c>
      <c r="AX151" s="14" t="s">
        <v>81</v>
      </c>
      <c r="AY151" s="162" t="s">
        <v>137</v>
      </c>
    </row>
    <row r="152" spans="2:65" s="1" customFormat="1" ht="16.5" customHeight="1">
      <c r="B152" s="132"/>
      <c r="C152" s="133" t="s">
        <v>167</v>
      </c>
      <c r="D152" s="133" t="s">
        <v>140</v>
      </c>
      <c r="E152" s="134" t="s">
        <v>168</v>
      </c>
      <c r="F152" s="135" t="s">
        <v>169</v>
      </c>
      <c r="G152" s="136" t="s">
        <v>143</v>
      </c>
      <c r="H152" s="137">
        <v>24</v>
      </c>
      <c r="I152" s="138"/>
      <c r="J152" s="139">
        <f>ROUND(I152*H152,2)</f>
        <v>0</v>
      </c>
      <c r="K152" s="140"/>
      <c r="L152" s="31"/>
      <c r="M152" s="141" t="s">
        <v>1</v>
      </c>
      <c r="N152" s="142" t="s">
        <v>39</v>
      </c>
      <c r="P152" s="143">
        <f>O152*H152</f>
        <v>0</v>
      </c>
      <c r="Q152" s="143">
        <v>1.5E-3</v>
      </c>
      <c r="R152" s="143">
        <f>Q152*H152</f>
        <v>3.6000000000000004E-2</v>
      </c>
      <c r="S152" s="143">
        <v>0</v>
      </c>
      <c r="T152" s="144">
        <f>S152*H152</f>
        <v>0</v>
      </c>
      <c r="AR152" s="145" t="s">
        <v>144</v>
      </c>
      <c r="AT152" s="145" t="s">
        <v>140</v>
      </c>
      <c r="AU152" s="145" t="s">
        <v>145</v>
      </c>
      <c r="AY152" s="16" t="s">
        <v>137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6" t="s">
        <v>145</v>
      </c>
      <c r="BK152" s="146">
        <f>ROUND(I152*H152,2)</f>
        <v>0</v>
      </c>
      <c r="BL152" s="16" t="s">
        <v>144</v>
      </c>
      <c r="BM152" s="145" t="s">
        <v>170</v>
      </c>
    </row>
    <row r="153" spans="2:65" s="13" customFormat="1" ht="11.25">
      <c r="B153" s="154"/>
      <c r="D153" s="148" t="s">
        <v>147</v>
      </c>
      <c r="E153" s="155" t="s">
        <v>1</v>
      </c>
      <c r="F153" s="156" t="s">
        <v>171</v>
      </c>
      <c r="H153" s="157">
        <v>24</v>
      </c>
      <c r="I153" s="158"/>
      <c r="L153" s="154"/>
      <c r="M153" s="159"/>
      <c r="T153" s="160"/>
      <c r="AT153" s="155" t="s">
        <v>147</v>
      </c>
      <c r="AU153" s="155" t="s">
        <v>145</v>
      </c>
      <c r="AV153" s="13" t="s">
        <v>145</v>
      </c>
      <c r="AW153" s="13" t="s">
        <v>30</v>
      </c>
      <c r="AX153" s="13" t="s">
        <v>73</v>
      </c>
      <c r="AY153" s="155" t="s">
        <v>137</v>
      </c>
    </row>
    <row r="154" spans="2:65" s="14" customFormat="1" ht="11.25">
      <c r="B154" s="161"/>
      <c r="D154" s="148" t="s">
        <v>147</v>
      </c>
      <c r="E154" s="162" t="s">
        <v>1</v>
      </c>
      <c r="F154" s="163" t="s">
        <v>150</v>
      </c>
      <c r="H154" s="164">
        <v>24</v>
      </c>
      <c r="I154" s="165"/>
      <c r="L154" s="161"/>
      <c r="M154" s="166"/>
      <c r="T154" s="167"/>
      <c r="AT154" s="162" t="s">
        <v>147</v>
      </c>
      <c r="AU154" s="162" t="s">
        <v>145</v>
      </c>
      <c r="AV154" s="14" t="s">
        <v>144</v>
      </c>
      <c r="AW154" s="14" t="s">
        <v>30</v>
      </c>
      <c r="AX154" s="14" t="s">
        <v>81</v>
      </c>
      <c r="AY154" s="162" t="s">
        <v>137</v>
      </c>
    </row>
    <row r="155" spans="2:65" s="1" customFormat="1" ht="33" customHeight="1">
      <c r="B155" s="132"/>
      <c r="C155" s="133" t="s">
        <v>161</v>
      </c>
      <c r="D155" s="133" t="s">
        <v>140</v>
      </c>
      <c r="E155" s="134" t="s">
        <v>172</v>
      </c>
      <c r="F155" s="135" t="s">
        <v>173</v>
      </c>
      <c r="G155" s="136" t="s">
        <v>174</v>
      </c>
      <c r="H155" s="137">
        <v>1.08</v>
      </c>
      <c r="I155" s="138"/>
      <c r="J155" s="139">
        <f>ROUND(I155*H155,2)</f>
        <v>0</v>
      </c>
      <c r="K155" s="140"/>
      <c r="L155" s="31"/>
      <c r="M155" s="141" t="s">
        <v>1</v>
      </c>
      <c r="N155" s="142" t="s">
        <v>39</v>
      </c>
      <c r="P155" s="143">
        <f>O155*H155</f>
        <v>0</v>
      </c>
      <c r="Q155" s="143">
        <v>2.5018699999999998</v>
      </c>
      <c r="R155" s="143">
        <f>Q155*H155</f>
        <v>2.7020195999999999</v>
      </c>
      <c r="S155" s="143">
        <v>0</v>
      </c>
      <c r="T155" s="144">
        <f>S155*H155</f>
        <v>0</v>
      </c>
      <c r="AR155" s="145" t="s">
        <v>144</v>
      </c>
      <c r="AT155" s="145" t="s">
        <v>140</v>
      </c>
      <c r="AU155" s="145" t="s">
        <v>145</v>
      </c>
      <c r="AY155" s="16" t="s">
        <v>137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6" t="s">
        <v>145</v>
      </c>
      <c r="BK155" s="146">
        <f>ROUND(I155*H155,2)</f>
        <v>0</v>
      </c>
      <c r="BL155" s="16" t="s">
        <v>144</v>
      </c>
      <c r="BM155" s="145" t="s">
        <v>175</v>
      </c>
    </row>
    <row r="156" spans="2:65" s="13" customFormat="1" ht="11.25">
      <c r="B156" s="154"/>
      <c r="D156" s="148" t="s">
        <v>147</v>
      </c>
      <c r="E156" s="155" t="s">
        <v>1</v>
      </c>
      <c r="F156" s="156" t="s">
        <v>176</v>
      </c>
      <c r="H156" s="157">
        <v>1.08</v>
      </c>
      <c r="I156" s="158"/>
      <c r="L156" s="154"/>
      <c r="M156" s="159"/>
      <c r="T156" s="160"/>
      <c r="AT156" s="155" t="s">
        <v>147</v>
      </c>
      <c r="AU156" s="155" t="s">
        <v>145</v>
      </c>
      <c r="AV156" s="13" t="s">
        <v>145</v>
      </c>
      <c r="AW156" s="13" t="s">
        <v>30</v>
      </c>
      <c r="AX156" s="13" t="s">
        <v>73</v>
      </c>
      <c r="AY156" s="155" t="s">
        <v>137</v>
      </c>
    </row>
    <row r="157" spans="2:65" s="14" customFormat="1" ht="11.25">
      <c r="B157" s="161"/>
      <c r="D157" s="148" t="s">
        <v>147</v>
      </c>
      <c r="E157" s="162" t="s">
        <v>1</v>
      </c>
      <c r="F157" s="163" t="s">
        <v>150</v>
      </c>
      <c r="H157" s="164">
        <v>1.08</v>
      </c>
      <c r="I157" s="165"/>
      <c r="L157" s="161"/>
      <c r="M157" s="166"/>
      <c r="T157" s="167"/>
      <c r="AT157" s="162" t="s">
        <v>147</v>
      </c>
      <c r="AU157" s="162" t="s">
        <v>145</v>
      </c>
      <c r="AV157" s="14" t="s">
        <v>144</v>
      </c>
      <c r="AW157" s="14" t="s">
        <v>30</v>
      </c>
      <c r="AX157" s="14" t="s">
        <v>81</v>
      </c>
      <c r="AY157" s="162" t="s">
        <v>137</v>
      </c>
    </row>
    <row r="158" spans="2:65" s="1" customFormat="1" ht="21.75" customHeight="1">
      <c r="B158" s="132"/>
      <c r="C158" s="133" t="s">
        <v>177</v>
      </c>
      <c r="D158" s="133" t="s">
        <v>140</v>
      </c>
      <c r="E158" s="134" t="s">
        <v>178</v>
      </c>
      <c r="F158" s="135" t="s">
        <v>179</v>
      </c>
      <c r="G158" s="136" t="s">
        <v>143</v>
      </c>
      <c r="H158" s="137">
        <v>96</v>
      </c>
      <c r="I158" s="138"/>
      <c r="J158" s="139">
        <f>ROUND(I158*H158,2)</f>
        <v>0</v>
      </c>
      <c r="K158" s="140"/>
      <c r="L158" s="31"/>
      <c r="M158" s="141" t="s">
        <v>1</v>
      </c>
      <c r="N158" s="142" t="s">
        <v>39</v>
      </c>
      <c r="P158" s="143">
        <f>O158*H158</f>
        <v>0</v>
      </c>
      <c r="Q158" s="143">
        <v>1.4999999999999999E-2</v>
      </c>
      <c r="R158" s="143">
        <f>Q158*H158</f>
        <v>1.44</v>
      </c>
      <c r="S158" s="143">
        <v>0</v>
      </c>
      <c r="T158" s="144">
        <f>S158*H158</f>
        <v>0</v>
      </c>
      <c r="AR158" s="145" t="s">
        <v>144</v>
      </c>
      <c r="AT158" s="145" t="s">
        <v>140</v>
      </c>
      <c r="AU158" s="145" t="s">
        <v>145</v>
      </c>
      <c r="AY158" s="16" t="s">
        <v>137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145</v>
      </c>
      <c r="BK158" s="146">
        <f>ROUND(I158*H158,2)</f>
        <v>0</v>
      </c>
      <c r="BL158" s="16" t="s">
        <v>144</v>
      </c>
      <c r="BM158" s="145" t="s">
        <v>180</v>
      </c>
    </row>
    <row r="159" spans="2:65" s="13" customFormat="1" ht="11.25">
      <c r="B159" s="154"/>
      <c r="D159" s="148" t="s">
        <v>147</v>
      </c>
      <c r="E159" s="155" t="s">
        <v>1</v>
      </c>
      <c r="F159" s="156" t="s">
        <v>181</v>
      </c>
      <c r="H159" s="157">
        <v>96</v>
      </c>
      <c r="I159" s="158"/>
      <c r="L159" s="154"/>
      <c r="M159" s="159"/>
      <c r="T159" s="160"/>
      <c r="AT159" s="155" t="s">
        <v>147</v>
      </c>
      <c r="AU159" s="155" t="s">
        <v>145</v>
      </c>
      <c r="AV159" s="13" t="s">
        <v>145</v>
      </c>
      <c r="AW159" s="13" t="s">
        <v>30</v>
      </c>
      <c r="AX159" s="13" t="s">
        <v>73</v>
      </c>
      <c r="AY159" s="155" t="s">
        <v>137</v>
      </c>
    </row>
    <row r="160" spans="2:65" s="14" customFormat="1" ht="11.25">
      <c r="B160" s="161"/>
      <c r="D160" s="148" t="s">
        <v>147</v>
      </c>
      <c r="E160" s="162" t="s">
        <v>1</v>
      </c>
      <c r="F160" s="163" t="s">
        <v>150</v>
      </c>
      <c r="H160" s="164">
        <v>96</v>
      </c>
      <c r="I160" s="165"/>
      <c r="L160" s="161"/>
      <c r="M160" s="166"/>
      <c r="T160" s="167"/>
      <c r="AT160" s="162" t="s">
        <v>147</v>
      </c>
      <c r="AU160" s="162" t="s">
        <v>145</v>
      </c>
      <c r="AV160" s="14" t="s">
        <v>144</v>
      </c>
      <c r="AW160" s="14" t="s">
        <v>30</v>
      </c>
      <c r="AX160" s="14" t="s">
        <v>81</v>
      </c>
      <c r="AY160" s="162" t="s">
        <v>137</v>
      </c>
    </row>
    <row r="161" spans="2:65" s="1" customFormat="1" ht="16.5" customHeight="1">
      <c r="B161" s="132"/>
      <c r="C161" s="133" t="s">
        <v>182</v>
      </c>
      <c r="D161" s="133" t="s">
        <v>140</v>
      </c>
      <c r="E161" s="134" t="s">
        <v>183</v>
      </c>
      <c r="F161" s="135" t="s">
        <v>184</v>
      </c>
      <c r="G161" s="136" t="s">
        <v>174</v>
      </c>
      <c r="H161" s="137">
        <v>0.72</v>
      </c>
      <c r="I161" s="138"/>
      <c r="J161" s="139">
        <f>ROUND(I161*H161,2)</f>
        <v>0</v>
      </c>
      <c r="K161" s="140"/>
      <c r="L161" s="31"/>
      <c r="M161" s="141" t="s">
        <v>1</v>
      </c>
      <c r="N161" s="142" t="s">
        <v>39</v>
      </c>
      <c r="P161" s="143">
        <f>O161*H161</f>
        <v>0</v>
      </c>
      <c r="Q161" s="143">
        <v>2.45329</v>
      </c>
      <c r="R161" s="143">
        <f>Q161*H161</f>
        <v>1.7663688</v>
      </c>
      <c r="S161" s="143">
        <v>0</v>
      </c>
      <c r="T161" s="144">
        <f>S161*H161</f>
        <v>0</v>
      </c>
      <c r="AR161" s="145" t="s">
        <v>144</v>
      </c>
      <c r="AT161" s="145" t="s">
        <v>140</v>
      </c>
      <c r="AU161" s="145" t="s">
        <v>145</v>
      </c>
      <c r="AY161" s="16" t="s">
        <v>137</v>
      </c>
      <c r="BE161" s="146">
        <f>IF(N161="základní",J161,0)</f>
        <v>0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6" t="s">
        <v>145</v>
      </c>
      <c r="BK161" s="146">
        <f>ROUND(I161*H161,2)</f>
        <v>0</v>
      </c>
      <c r="BL161" s="16" t="s">
        <v>144</v>
      </c>
      <c r="BM161" s="145" t="s">
        <v>185</v>
      </c>
    </row>
    <row r="162" spans="2:65" s="13" customFormat="1" ht="11.25">
      <c r="B162" s="154"/>
      <c r="D162" s="148" t="s">
        <v>147</v>
      </c>
      <c r="E162" s="155" t="s">
        <v>1</v>
      </c>
      <c r="F162" s="156" t="s">
        <v>186</v>
      </c>
      <c r="H162" s="157">
        <v>0.72</v>
      </c>
      <c r="I162" s="158"/>
      <c r="L162" s="154"/>
      <c r="M162" s="159"/>
      <c r="T162" s="160"/>
      <c r="AT162" s="155" t="s">
        <v>147</v>
      </c>
      <c r="AU162" s="155" t="s">
        <v>145</v>
      </c>
      <c r="AV162" s="13" t="s">
        <v>145</v>
      </c>
      <c r="AW162" s="13" t="s">
        <v>30</v>
      </c>
      <c r="AX162" s="13" t="s">
        <v>73</v>
      </c>
      <c r="AY162" s="155" t="s">
        <v>137</v>
      </c>
    </row>
    <row r="163" spans="2:65" s="14" customFormat="1" ht="11.25">
      <c r="B163" s="161"/>
      <c r="D163" s="148" t="s">
        <v>147</v>
      </c>
      <c r="E163" s="162" t="s">
        <v>1</v>
      </c>
      <c r="F163" s="163" t="s">
        <v>150</v>
      </c>
      <c r="H163" s="164">
        <v>0.72</v>
      </c>
      <c r="I163" s="165"/>
      <c r="L163" s="161"/>
      <c r="M163" s="166"/>
      <c r="T163" s="167"/>
      <c r="AT163" s="162" t="s">
        <v>147</v>
      </c>
      <c r="AU163" s="162" t="s">
        <v>145</v>
      </c>
      <c r="AV163" s="14" t="s">
        <v>144</v>
      </c>
      <c r="AW163" s="14" t="s">
        <v>30</v>
      </c>
      <c r="AX163" s="14" t="s">
        <v>81</v>
      </c>
      <c r="AY163" s="162" t="s">
        <v>137</v>
      </c>
    </row>
    <row r="164" spans="2:65" s="1" customFormat="1" ht="33" customHeight="1">
      <c r="B164" s="132"/>
      <c r="C164" s="133" t="s">
        <v>187</v>
      </c>
      <c r="D164" s="133" t="s">
        <v>140</v>
      </c>
      <c r="E164" s="134" t="s">
        <v>188</v>
      </c>
      <c r="F164" s="135" t="s">
        <v>189</v>
      </c>
      <c r="G164" s="136" t="s">
        <v>174</v>
      </c>
      <c r="H164" s="137">
        <v>1.08</v>
      </c>
      <c r="I164" s="138"/>
      <c r="J164" s="139">
        <f>ROUND(I164*H164,2)</f>
        <v>0</v>
      </c>
      <c r="K164" s="140"/>
      <c r="L164" s="31"/>
      <c r="M164" s="141" t="s">
        <v>1</v>
      </c>
      <c r="N164" s="142" t="s">
        <v>39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144</v>
      </c>
      <c r="AT164" s="145" t="s">
        <v>140</v>
      </c>
      <c r="AU164" s="145" t="s">
        <v>145</v>
      </c>
      <c r="AY164" s="16" t="s">
        <v>137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6" t="s">
        <v>145</v>
      </c>
      <c r="BK164" s="146">
        <f>ROUND(I164*H164,2)</f>
        <v>0</v>
      </c>
      <c r="BL164" s="16" t="s">
        <v>144</v>
      </c>
      <c r="BM164" s="145" t="s">
        <v>190</v>
      </c>
    </row>
    <row r="165" spans="2:65" s="13" customFormat="1" ht="11.25">
      <c r="B165" s="154"/>
      <c r="D165" s="148" t="s">
        <v>147</v>
      </c>
      <c r="E165" s="155" t="s">
        <v>1</v>
      </c>
      <c r="F165" s="156" t="s">
        <v>176</v>
      </c>
      <c r="H165" s="157">
        <v>1.08</v>
      </c>
      <c r="I165" s="158"/>
      <c r="L165" s="154"/>
      <c r="M165" s="159"/>
      <c r="T165" s="160"/>
      <c r="AT165" s="155" t="s">
        <v>147</v>
      </c>
      <c r="AU165" s="155" t="s">
        <v>145</v>
      </c>
      <c r="AV165" s="13" t="s">
        <v>145</v>
      </c>
      <c r="AW165" s="13" t="s">
        <v>30</v>
      </c>
      <c r="AX165" s="13" t="s">
        <v>73</v>
      </c>
      <c r="AY165" s="155" t="s">
        <v>137</v>
      </c>
    </row>
    <row r="166" spans="2:65" s="14" customFormat="1" ht="11.25">
      <c r="B166" s="161"/>
      <c r="D166" s="148" t="s">
        <v>147</v>
      </c>
      <c r="E166" s="162" t="s">
        <v>1</v>
      </c>
      <c r="F166" s="163" t="s">
        <v>150</v>
      </c>
      <c r="H166" s="164">
        <v>1.08</v>
      </c>
      <c r="I166" s="165"/>
      <c r="L166" s="161"/>
      <c r="M166" s="166"/>
      <c r="T166" s="167"/>
      <c r="AT166" s="162" t="s">
        <v>147</v>
      </c>
      <c r="AU166" s="162" t="s">
        <v>145</v>
      </c>
      <c r="AV166" s="14" t="s">
        <v>144</v>
      </c>
      <c r="AW166" s="14" t="s">
        <v>30</v>
      </c>
      <c r="AX166" s="14" t="s">
        <v>81</v>
      </c>
      <c r="AY166" s="162" t="s">
        <v>137</v>
      </c>
    </row>
    <row r="167" spans="2:65" s="1" customFormat="1" ht="16.5" customHeight="1">
      <c r="B167" s="132"/>
      <c r="C167" s="133" t="s">
        <v>191</v>
      </c>
      <c r="D167" s="133" t="s">
        <v>140</v>
      </c>
      <c r="E167" s="134" t="s">
        <v>192</v>
      </c>
      <c r="F167" s="135" t="s">
        <v>193</v>
      </c>
      <c r="G167" s="136" t="s">
        <v>194</v>
      </c>
      <c r="H167" s="137">
        <v>0.21299999999999999</v>
      </c>
      <c r="I167" s="138"/>
      <c r="J167" s="139">
        <f>ROUND(I167*H167,2)</f>
        <v>0</v>
      </c>
      <c r="K167" s="140"/>
      <c r="L167" s="31"/>
      <c r="M167" s="141" t="s">
        <v>1</v>
      </c>
      <c r="N167" s="142" t="s">
        <v>39</v>
      </c>
      <c r="P167" s="143">
        <f>O167*H167</f>
        <v>0</v>
      </c>
      <c r="Q167" s="143">
        <v>1.06277</v>
      </c>
      <c r="R167" s="143">
        <f>Q167*H167</f>
        <v>0.22637000999999998</v>
      </c>
      <c r="S167" s="143">
        <v>0</v>
      </c>
      <c r="T167" s="144">
        <f>S167*H167</f>
        <v>0</v>
      </c>
      <c r="AR167" s="145" t="s">
        <v>144</v>
      </c>
      <c r="AT167" s="145" t="s">
        <v>140</v>
      </c>
      <c r="AU167" s="145" t="s">
        <v>145</v>
      </c>
      <c r="AY167" s="16" t="s">
        <v>137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6" t="s">
        <v>145</v>
      </c>
      <c r="BK167" s="146">
        <f>ROUND(I167*H167,2)</f>
        <v>0</v>
      </c>
      <c r="BL167" s="16" t="s">
        <v>144</v>
      </c>
      <c r="BM167" s="145" t="s">
        <v>195</v>
      </c>
    </row>
    <row r="168" spans="2:65" s="13" customFormat="1" ht="11.25">
      <c r="B168" s="154"/>
      <c r="D168" s="148" t="s">
        <v>147</v>
      </c>
      <c r="E168" s="155" t="s">
        <v>1</v>
      </c>
      <c r="F168" s="156" t="s">
        <v>196</v>
      </c>
      <c r="H168" s="157">
        <v>0.21299999999999999</v>
      </c>
      <c r="I168" s="158"/>
      <c r="L168" s="154"/>
      <c r="M168" s="159"/>
      <c r="T168" s="160"/>
      <c r="AT168" s="155" t="s">
        <v>147</v>
      </c>
      <c r="AU168" s="155" t="s">
        <v>145</v>
      </c>
      <c r="AV168" s="13" t="s">
        <v>145</v>
      </c>
      <c r="AW168" s="13" t="s">
        <v>30</v>
      </c>
      <c r="AX168" s="13" t="s">
        <v>73</v>
      </c>
      <c r="AY168" s="155" t="s">
        <v>137</v>
      </c>
    </row>
    <row r="169" spans="2:65" s="14" customFormat="1" ht="11.25">
      <c r="B169" s="161"/>
      <c r="D169" s="148" t="s">
        <v>147</v>
      </c>
      <c r="E169" s="162" t="s">
        <v>1</v>
      </c>
      <c r="F169" s="163" t="s">
        <v>150</v>
      </c>
      <c r="H169" s="164">
        <v>0.21299999999999999</v>
      </c>
      <c r="I169" s="165"/>
      <c r="L169" s="161"/>
      <c r="M169" s="166"/>
      <c r="T169" s="167"/>
      <c r="AT169" s="162" t="s">
        <v>147</v>
      </c>
      <c r="AU169" s="162" t="s">
        <v>145</v>
      </c>
      <c r="AV169" s="14" t="s">
        <v>144</v>
      </c>
      <c r="AW169" s="14" t="s">
        <v>30</v>
      </c>
      <c r="AX169" s="14" t="s">
        <v>81</v>
      </c>
      <c r="AY169" s="162" t="s">
        <v>137</v>
      </c>
    </row>
    <row r="170" spans="2:65" s="11" customFormat="1" ht="22.9" customHeight="1">
      <c r="B170" s="120"/>
      <c r="D170" s="121" t="s">
        <v>72</v>
      </c>
      <c r="E170" s="130" t="s">
        <v>187</v>
      </c>
      <c r="F170" s="130" t="s">
        <v>197</v>
      </c>
      <c r="I170" s="123"/>
      <c r="J170" s="131">
        <f>BK170</f>
        <v>0</v>
      </c>
      <c r="L170" s="120"/>
      <c r="M170" s="125"/>
      <c r="P170" s="126">
        <f>SUM(P171:P247)</f>
        <v>0</v>
      </c>
      <c r="R170" s="126">
        <f>SUM(R171:R247)</f>
        <v>5.9644000000000003E-2</v>
      </c>
      <c r="T170" s="127">
        <f>SUM(T171:T247)</f>
        <v>26.899500000000007</v>
      </c>
      <c r="AR170" s="121" t="s">
        <v>81</v>
      </c>
      <c r="AT170" s="128" t="s">
        <v>72</v>
      </c>
      <c r="AU170" s="128" t="s">
        <v>81</v>
      </c>
      <c r="AY170" s="121" t="s">
        <v>137</v>
      </c>
      <c r="BK170" s="129">
        <f>SUM(BK171:BK247)</f>
        <v>0</v>
      </c>
    </row>
    <row r="171" spans="2:65" s="1" customFormat="1" ht="24.2" customHeight="1">
      <c r="B171" s="132"/>
      <c r="C171" s="133" t="s">
        <v>198</v>
      </c>
      <c r="D171" s="133" t="s">
        <v>140</v>
      </c>
      <c r="E171" s="134" t="s">
        <v>199</v>
      </c>
      <c r="F171" s="135" t="s">
        <v>200</v>
      </c>
      <c r="G171" s="136" t="s">
        <v>201</v>
      </c>
      <c r="H171" s="137">
        <v>27</v>
      </c>
      <c r="I171" s="138"/>
      <c r="J171" s="139">
        <f>ROUND(I171*H171,2)</f>
        <v>0</v>
      </c>
      <c r="K171" s="140"/>
      <c r="L171" s="31"/>
      <c r="M171" s="141" t="s">
        <v>1</v>
      </c>
      <c r="N171" s="142" t="s">
        <v>39</v>
      </c>
      <c r="P171" s="143">
        <f>O171*H171</f>
        <v>0</v>
      </c>
      <c r="Q171" s="143">
        <v>1.2999999999999999E-4</v>
      </c>
      <c r="R171" s="143">
        <f>Q171*H171</f>
        <v>3.5099999999999997E-3</v>
      </c>
      <c r="S171" s="143">
        <v>0</v>
      </c>
      <c r="T171" s="144">
        <f>S171*H171</f>
        <v>0</v>
      </c>
      <c r="AR171" s="145" t="s">
        <v>144</v>
      </c>
      <c r="AT171" s="145" t="s">
        <v>140</v>
      </c>
      <c r="AU171" s="145" t="s">
        <v>145</v>
      </c>
      <c r="AY171" s="16" t="s">
        <v>137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6" t="s">
        <v>145</v>
      </c>
      <c r="BK171" s="146">
        <f>ROUND(I171*H171,2)</f>
        <v>0</v>
      </c>
      <c r="BL171" s="16" t="s">
        <v>144</v>
      </c>
      <c r="BM171" s="145" t="s">
        <v>202</v>
      </c>
    </row>
    <row r="172" spans="2:65" s="13" customFormat="1" ht="11.25">
      <c r="B172" s="154"/>
      <c r="D172" s="148" t="s">
        <v>147</v>
      </c>
      <c r="E172" s="155" t="s">
        <v>1</v>
      </c>
      <c r="F172" s="156" t="s">
        <v>203</v>
      </c>
      <c r="H172" s="157">
        <v>27</v>
      </c>
      <c r="I172" s="158"/>
      <c r="L172" s="154"/>
      <c r="M172" s="159"/>
      <c r="T172" s="160"/>
      <c r="AT172" s="155" t="s">
        <v>147</v>
      </c>
      <c r="AU172" s="155" t="s">
        <v>145</v>
      </c>
      <c r="AV172" s="13" t="s">
        <v>145</v>
      </c>
      <c r="AW172" s="13" t="s">
        <v>30</v>
      </c>
      <c r="AX172" s="13" t="s">
        <v>73</v>
      </c>
      <c r="AY172" s="155" t="s">
        <v>137</v>
      </c>
    </row>
    <row r="173" spans="2:65" s="14" customFormat="1" ht="11.25">
      <c r="B173" s="161"/>
      <c r="D173" s="148" t="s">
        <v>147</v>
      </c>
      <c r="E173" s="162" t="s">
        <v>1</v>
      </c>
      <c r="F173" s="163" t="s">
        <v>150</v>
      </c>
      <c r="H173" s="164">
        <v>27</v>
      </c>
      <c r="I173" s="165"/>
      <c r="L173" s="161"/>
      <c r="M173" s="166"/>
      <c r="T173" s="167"/>
      <c r="AT173" s="162" t="s">
        <v>147</v>
      </c>
      <c r="AU173" s="162" t="s">
        <v>145</v>
      </c>
      <c r="AV173" s="14" t="s">
        <v>144</v>
      </c>
      <c r="AW173" s="14" t="s">
        <v>30</v>
      </c>
      <c r="AX173" s="14" t="s">
        <v>81</v>
      </c>
      <c r="AY173" s="162" t="s">
        <v>137</v>
      </c>
    </row>
    <row r="174" spans="2:65" s="1" customFormat="1" ht="16.5" customHeight="1">
      <c r="B174" s="132"/>
      <c r="C174" s="133" t="s">
        <v>204</v>
      </c>
      <c r="D174" s="133" t="s">
        <v>140</v>
      </c>
      <c r="E174" s="134" t="s">
        <v>205</v>
      </c>
      <c r="F174" s="135" t="s">
        <v>206</v>
      </c>
      <c r="G174" s="136" t="s">
        <v>201</v>
      </c>
      <c r="H174" s="137">
        <v>4968</v>
      </c>
      <c r="I174" s="138"/>
      <c r="J174" s="139">
        <f>ROUND(I174*H174,2)</f>
        <v>0</v>
      </c>
      <c r="K174" s="140"/>
      <c r="L174" s="31"/>
      <c r="M174" s="141" t="s">
        <v>1</v>
      </c>
      <c r="N174" s="142" t="s">
        <v>39</v>
      </c>
      <c r="P174" s="143">
        <f>O174*H174</f>
        <v>0</v>
      </c>
      <c r="Q174" s="143">
        <v>1.0000000000000001E-5</v>
      </c>
      <c r="R174" s="143">
        <f>Q174*H174</f>
        <v>4.9680000000000002E-2</v>
      </c>
      <c r="S174" s="143">
        <v>0</v>
      </c>
      <c r="T174" s="144">
        <f>S174*H174</f>
        <v>0</v>
      </c>
      <c r="AR174" s="145" t="s">
        <v>144</v>
      </c>
      <c r="AT174" s="145" t="s">
        <v>140</v>
      </c>
      <c r="AU174" s="145" t="s">
        <v>145</v>
      </c>
      <c r="AY174" s="16" t="s">
        <v>137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6" t="s">
        <v>145</v>
      </c>
      <c r="BK174" s="146">
        <f>ROUND(I174*H174,2)</f>
        <v>0</v>
      </c>
      <c r="BL174" s="16" t="s">
        <v>144</v>
      </c>
      <c r="BM174" s="145" t="s">
        <v>207</v>
      </c>
    </row>
    <row r="175" spans="2:65" s="12" customFormat="1" ht="11.25">
      <c r="B175" s="147"/>
      <c r="D175" s="148" t="s">
        <v>147</v>
      </c>
      <c r="E175" s="149" t="s">
        <v>1</v>
      </c>
      <c r="F175" s="150" t="s">
        <v>208</v>
      </c>
      <c r="H175" s="149" t="s">
        <v>1</v>
      </c>
      <c r="I175" s="151"/>
      <c r="L175" s="147"/>
      <c r="M175" s="152"/>
      <c r="T175" s="153"/>
      <c r="AT175" s="149" t="s">
        <v>147</v>
      </c>
      <c r="AU175" s="149" t="s">
        <v>145</v>
      </c>
      <c r="AV175" s="12" t="s">
        <v>81</v>
      </c>
      <c r="AW175" s="12" t="s">
        <v>30</v>
      </c>
      <c r="AX175" s="12" t="s">
        <v>73</v>
      </c>
      <c r="AY175" s="149" t="s">
        <v>137</v>
      </c>
    </row>
    <row r="176" spans="2:65" s="13" customFormat="1" ht="11.25">
      <c r="B176" s="154"/>
      <c r="D176" s="148" t="s">
        <v>147</v>
      </c>
      <c r="E176" s="155" t="s">
        <v>1</v>
      </c>
      <c r="F176" s="156" t="s">
        <v>209</v>
      </c>
      <c r="H176" s="157">
        <v>4968</v>
      </c>
      <c r="I176" s="158"/>
      <c r="L176" s="154"/>
      <c r="M176" s="159"/>
      <c r="T176" s="160"/>
      <c r="AT176" s="155" t="s">
        <v>147</v>
      </c>
      <c r="AU176" s="155" t="s">
        <v>145</v>
      </c>
      <c r="AV176" s="13" t="s">
        <v>145</v>
      </c>
      <c r="AW176" s="13" t="s">
        <v>30</v>
      </c>
      <c r="AX176" s="13" t="s">
        <v>73</v>
      </c>
      <c r="AY176" s="155" t="s">
        <v>137</v>
      </c>
    </row>
    <row r="177" spans="2:65" s="14" customFormat="1" ht="11.25">
      <c r="B177" s="161"/>
      <c r="D177" s="148" t="s">
        <v>147</v>
      </c>
      <c r="E177" s="162" t="s">
        <v>1</v>
      </c>
      <c r="F177" s="163" t="s">
        <v>150</v>
      </c>
      <c r="H177" s="164">
        <v>4968</v>
      </c>
      <c r="I177" s="165"/>
      <c r="L177" s="161"/>
      <c r="M177" s="166"/>
      <c r="T177" s="167"/>
      <c r="AT177" s="162" t="s">
        <v>147</v>
      </c>
      <c r="AU177" s="162" t="s">
        <v>145</v>
      </c>
      <c r="AV177" s="14" t="s">
        <v>144</v>
      </c>
      <c r="AW177" s="14" t="s">
        <v>30</v>
      </c>
      <c r="AX177" s="14" t="s">
        <v>81</v>
      </c>
      <c r="AY177" s="162" t="s">
        <v>137</v>
      </c>
    </row>
    <row r="178" spans="2:65" s="1" customFormat="1" ht="16.5" customHeight="1">
      <c r="B178" s="132"/>
      <c r="C178" s="133" t="s">
        <v>210</v>
      </c>
      <c r="D178" s="133" t="s">
        <v>140</v>
      </c>
      <c r="E178" s="134" t="s">
        <v>211</v>
      </c>
      <c r="F178" s="135" t="s">
        <v>212</v>
      </c>
      <c r="G178" s="136" t="s">
        <v>213</v>
      </c>
      <c r="H178" s="137">
        <v>1</v>
      </c>
      <c r="I178" s="138"/>
      <c r="J178" s="139">
        <f>ROUND(I178*H178,2)</f>
        <v>0</v>
      </c>
      <c r="K178" s="140"/>
      <c r="L178" s="31"/>
      <c r="M178" s="141" t="s">
        <v>1</v>
      </c>
      <c r="N178" s="142" t="s">
        <v>39</v>
      </c>
      <c r="P178" s="143">
        <f>O178*H178</f>
        <v>0</v>
      </c>
      <c r="Q178" s="143">
        <v>1.0000000000000001E-5</v>
      </c>
      <c r="R178" s="143">
        <f>Q178*H178</f>
        <v>1.0000000000000001E-5</v>
      </c>
      <c r="S178" s="143">
        <v>0</v>
      </c>
      <c r="T178" s="144">
        <f>S178*H178</f>
        <v>0</v>
      </c>
      <c r="AR178" s="145" t="s">
        <v>144</v>
      </c>
      <c r="AT178" s="145" t="s">
        <v>140</v>
      </c>
      <c r="AU178" s="145" t="s">
        <v>145</v>
      </c>
      <c r="AY178" s="16" t="s">
        <v>137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6" t="s">
        <v>145</v>
      </c>
      <c r="BK178" s="146">
        <f>ROUND(I178*H178,2)</f>
        <v>0</v>
      </c>
      <c r="BL178" s="16" t="s">
        <v>144</v>
      </c>
      <c r="BM178" s="145" t="s">
        <v>214</v>
      </c>
    </row>
    <row r="179" spans="2:65" s="13" customFormat="1" ht="11.25">
      <c r="B179" s="154"/>
      <c r="D179" s="148" t="s">
        <v>147</v>
      </c>
      <c r="E179" s="155" t="s">
        <v>1</v>
      </c>
      <c r="F179" s="156" t="s">
        <v>215</v>
      </c>
      <c r="H179" s="157">
        <v>1</v>
      </c>
      <c r="I179" s="158"/>
      <c r="L179" s="154"/>
      <c r="M179" s="159"/>
      <c r="T179" s="160"/>
      <c r="AT179" s="155" t="s">
        <v>147</v>
      </c>
      <c r="AU179" s="155" t="s">
        <v>145</v>
      </c>
      <c r="AV179" s="13" t="s">
        <v>145</v>
      </c>
      <c r="AW179" s="13" t="s">
        <v>30</v>
      </c>
      <c r="AX179" s="13" t="s">
        <v>73</v>
      </c>
      <c r="AY179" s="155" t="s">
        <v>137</v>
      </c>
    </row>
    <row r="180" spans="2:65" s="14" customFormat="1" ht="11.25">
      <c r="B180" s="161"/>
      <c r="D180" s="148" t="s">
        <v>147</v>
      </c>
      <c r="E180" s="162" t="s">
        <v>1</v>
      </c>
      <c r="F180" s="163" t="s">
        <v>150</v>
      </c>
      <c r="H180" s="164">
        <v>1</v>
      </c>
      <c r="I180" s="165"/>
      <c r="L180" s="161"/>
      <c r="M180" s="166"/>
      <c r="T180" s="167"/>
      <c r="AT180" s="162" t="s">
        <v>147</v>
      </c>
      <c r="AU180" s="162" t="s">
        <v>145</v>
      </c>
      <c r="AV180" s="14" t="s">
        <v>144</v>
      </c>
      <c r="AW180" s="14" t="s">
        <v>30</v>
      </c>
      <c r="AX180" s="14" t="s">
        <v>81</v>
      </c>
      <c r="AY180" s="162" t="s">
        <v>137</v>
      </c>
    </row>
    <row r="181" spans="2:65" s="1" customFormat="1" ht="16.5" customHeight="1">
      <c r="B181" s="132"/>
      <c r="C181" s="133" t="s">
        <v>216</v>
      </c>
      <c r="D181" s="133" t="s">
        <v>140</v>
      </c>
      <c r="E181" s="134" t="s">
        <v>217</v>
      </c>
      <c r="F181" s="135" t="s">
        <v>218</v>
      </c>
      <c r="G181" s="136" t="s">
        <v>213</v>
      </c>
      <c r="H181" s="137">
        <v>1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144</v>
      </c>
      <c r="AT181" s="145" t="s">
        <v>140</v>
      </c>
      <c r="AU181" s="145" t="s">
        <v>145</v>
      </c>
      <c r="AY181" s="16" t="s">
        <v>137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6" t="s">
        <v>145</v>
      </c>
      <c r="BK181" s="146">
        <f>ROUND(I181*H181,2)</f>
        <v>0</v>
      </c>
      <c r="BL181" s="16" t="s">
        <v>144</v>
      </c>
      <c r="BM181" s="145" t="s">
        <v>219</v>
      </c>
    </row>
    <row r="182" spans="2:65" s="1" customFormat="1" ht="16.5" customHeight="1">
      <c r="B182" s="132"/>
      <c r="C182" s="133" t="s">
        <v>8</v>
      </c>
      <c r="D182" s="133" t="s">
        <v>140</v>
      </c>
      <c r="E182" s="134" t="s">
        <v>220</v>
      </c>
      <c r="F182" s="135" t="s">
        <v>221</v>
      </c>
      <c r="G182" s="136" t="s">
        <v>213</v>
      </c>
      <c r="H182" s="137">
        <v>72</v>
      </c>
      <c r="I182" s="138"/>
      <c r="J182" s="139">
        <f>ROUND(I182*H182,2)</f>
        <v>0</v>
      </c>
      <c r="K182" s="140"/>
      <c r="L182" s="31"/>
      <c r="M182" s="141" t="s">
        <v>1</v>
      </c>
      <c r="N182" s="142" t="s">
        <v>39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144</v>
      </c>
      <c r="AT182" s="145" t="s">
        <v>140</v>
      </c>
      <c r="AU182" s="145" t="s">
        <v>145</v>
      </c>
      <c r="AY182" s="16" t="s">
        <v>137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6" t="s">
        <v>145</v>
      </c>
      <c r="BK182" s="146">
        <f>ROUND(I182*H182,2)</f>
        <v>0</v>
      </c>
      <c r="BL182" s="16" t="s">
        <v>144</v>
      </c>
      <c r="BM182" s="145" t="s">
        <v>222</v>
      </c>
    </row>
    <row r="183" spans="2:65" s="13" customFormat="1" ht="11.25">
      <c r="B183" s="154"/>
      <c r="D183" s="148" t="s">
        <v>147</v>
      </c>
      <c r="E183" s="155" t="s">
        <v>1</v>
      </c>
      <c r="F183" s="156" t="s">
        <v>223</v>
      </c>
      <c r="H183" s="157">
        <v>72</v>
      </c>
      <c r="I183" s="158"/>
      <c r="L183" s="154"/>
      <c r="M183" s="159"/>
      <c r="T183" s="160"/>
      <c r="AT183" s="155" t="s">
        <v>147</v>
      </c>
      <c r="AU183" s="155" t="s">
        <v>145</v>
      </c>
      <c r="AV183" s="13" t="s">
        <v>145</v>
      </c>
      <c r="AW183" s="13" t="s">
        <v>30</v>
      </c>
      <c r="AX183" s="13" t="s">
        <v>73</v>
      </c>
      <c r="AY183" s="155" t="s">
        <v>137</v>
      </c>
    </row>
    <row r="184" spans="2:65" s="14" customFormat="1" ht="11.25">
      <c r="B184" s="161"/>
      <c r="D184" s="148" t="s">
        <v>147</v>
      </c>
      <c r="E184" s="162" t="s">
        <v>1</v>
      </c>
      <c r="F184" s="163" t="s">
        <v>150</v>
      </c>
      <c r="H184" s="164">
        <v>72</v>
      </c>
      <c r="I184" s="165"/>
      <c r="L184" s="161"/>
      <c r="M184" s="166"/>
      <c r="T184" s="167"/>
      <c r="AT184" s="162" t="s">
        <v>147</v>
      </c>
      <c r="AU184" s="162" t="s">
        <v>145</v>
      </c>
      <c r="AV184" s="14" t="s">
        <v>144</v>
      </c>
      <c r="AW184" s="14" t="s">
        <v>30</v>
      </c>
      <c r="AX184" s="14" t="s">
        <v>81</v>
      </c>
      <c r="AY184" s="162" t="s">
        <v>137</v>
      </c>
    </row>
    <row r="185" spans="2:65" s="1" customFormat="1" ht="16.5" customHeight="1">
      <c r="B185" s="132"/>
      <c r="C185" s="133" t="s">
        <v>224</v>
      </c>
      <c r="D185" s="133" t="s">
        <v>140</v>
      </c>
      <c r="E185" s="134" t="s">
        <v>225</v>
      </c>
      <c r="F185" s="135" t="s">
        <v>226</v>
      </c>
      <c r="G185" s="136" t="s">
        <v>213</v>
      </c>
      <c r="H185" s="137">
        <v>1</v>
      </c>
      <c r="I185" s="138"/>
      <c r="J185" s="139">
        <f>ROUND(I185*H185,2)</f>
        <v>0</v>
      </c>
      <c r="K185" s="140"/>
      <c r="L185" s="31"/>
      <c r="M185" s="141" t="s">
        <v>1</v>
      </c>
      <c r="N185" s="142" t="s">
        <v>39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144</v>
      </c>
      <c r="AT185" s="145" t="s">
        <v>140</v>
      </c>
      <c r="AU185" s="145" t="s">
        <v>145</v>
      </c>
      <c r="AY185" s="16" t="s">
        <v>137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6" t="s">
        <v>145</v>
      </c>
      <c r="BK185" s="146">
        <f>ROUND(I185*H185,2)</f>
        <v>0</v>
      </c>
      <c r="BL185" s="16" t="s">
        <v>144</v>
      </c>
      <c r="BM185" s="145" t="s">
        <v>227</v>
      </c>
    </row>
    <row r="186" spans="2:65" s="13" customFormat="1" ht="11.25">
      <c r="B186" s="154"/>
      <c r="D186" s="148" t="s">
        <v>147</v>
      </c>
      <c r="E186" s="155" t="s">
        <v>1</v>
      </c>
      <c r="F186" s="156" t="s">
        <v>81</v>
      </c>
      <c r="H186" s="157">
        <v>1</v>
      </c>
      <c r="I186" s="158"/>
      <c r="L186" s="154"/>
      <c r="M186" s="159"/>
      <c r="T186" s="160"/>
      <c r="AT186" s="155" t="s">
        <v>147</v>
      </c>
      <c r="AU186" s="155" t="s">
        <v>145</v>
      </c>
      <c r="AV186" s="13" t="s">
        <v>145</v>
      </c>
      <c r="AW186" s="13" t="s">
        <v>30</v>
      </c>
      <c r="AX186" s="13" t="s">
        <v>73</v>
      </c>
      <c r="AY186" s="155" t="s">
        <v>137</v>
      </c>
    </row>
    <row r="187" spans="2:65" s="14" customFormat="1" ht="11.25">
      <c r="B187" s="161"/>
      <c r="D187" s="148" t="s">
        <v>147</v>
      </c>
      <c r="E187" s="162" t="s">
        <v>1</v>
      </c>
      <c r="F187" s="163" t="s">
        <v>150</v>
      </c>
      <c r="H187" s="164">
        <v>1</v>
      </c>
      <c r="I187" s="165"/>
      <c r="L187" s="161"/>
      <c r="M187" s="166"/>
      <c r="T187" s="167"/>
      <c r="AT187" s="162" t="s">
        <v>147</v>
      </c>
      <c r="AU187" s="162" t="s">
        <v>145</v>
      </c>
      <c r="AV187" s="14" t="s">
        <v>144</v>
      </c>
      <c r="AW187" s="14" t="s">
        <v>30</v>
      </c>
      <c r="AX187" s="14" t="s">
        <v>81</v>
      </c>
      <c r="AY187" s="162" t="s">
        <v>137</v>
      </c>
    </row>
    <row r="188" spans="2:65" s="1" customFormat="1" ht="24.2" customHeight="1">
      <c r="B188" s="132"/>
      <c r="C188" s="133" t="s">
        <v>228</v>
      </c>
      <c r="D188" s="133" t="s">
        <v>140</v>
      </c>
      <c r="E188" s="134" t="s">
        <v>229</v>
      </c>
      <c r="F188" s="135" t="s">
        <v>230</v>
      </c>
      <c r="G188" s="136" t="s">
        <v>213</v>
      </c>
      <c r="H188" s="137">
        <v>1</v>
      </c>
      <c r="I188" s="138"/>
      <c r="J188" s="139">
        <f>ROUND(I188*H188,2)</f>
        <v>0</v>
      </c>
      <c r="K188" s="140"/>
      <c r="L188" s="31"/>
      <c r="M188" s="141" t="s">
        <v>1</v>
      </c>
      <c r="N188" s="142" t="s">
        <v>39</v>
      </c>
      <c r="P188" s="143">
        <f>O188*H188</f>
        <v>0</v>
      </c>
      <c r="Q188" s="143">
        <v>0</v>
      </c>
      <c r="R188" s="143">
        <f>Q188*H188</f>
        <v>0</v>
      </c>
      <c r="S188" s="143">
        <v>0</v>
      </c>
      <c r="T188" s="144">
        <f>S188*H188</f>
        <v>0</v>
      </c>
      <c r="AR188" s="145" t="s">
        <v>144</v>
      </c>
      <c r="AT188" s="145" t="s">
        <v>140</v>
      </c>
      <c r="AU188" s="145" t="s">
        <v>145</v>
      </c>
      <c r="AY188" s="16" t="s">
        <v>137</v>
      </c>
      <c r="BE188" s="146">
        <f>IF(N188="základní",J188,0)</f>
        <v>0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6" t="s">
        <v>145</v>
      </c>
      <c r="BK188" s="146">
        <f>ROUND(I188*H188,2)</f>
        <v>0</v>
      </c>
      <c r="BL188" s="16" t="s">
        <v>144</v>
      </c>
      <c r="BM188" s="145" t="s">
        <v>231</v>
      </c>
    </row>
    <row r="189" spans="2:65" s="13" customFormat="1" ht="11.25">
      <c r="B189" s="154"/>
      <c r="D189" s="148" t="s">
        <v>147</v>
      </c>
      <c r="E189" s="155" t="s">
        <v>1</v>
      </c>
      <c r="F189" s="156" t="s">
        <v>81</v>
      </c>
      <c r="H189" s="157">
        <v>1</v>
      </c>
      <c r="I189" s="158"/>
      <c r="L189" s="154"/>
      <c r="M189" s="159"/>
      <c r="T189" s="160"/>
      <c r="AT189" s="155" t="s">
        <v>147</v>
      </c>
      <c r="AU189" s="155" t="s">
        <v>145</v>
      </c>
      <c r="AV189" s="13" t="s">
        <v>145</v>
      </c>
      <c r="AW189" s="13" t="s">
        <v>30</v>
      </c>
      <c r="AX189" s="13" t="s">
        <v>73</v>
      </c>
      <c r="AY189" s="155" t="s">
        <v>137</v>
      </c>
    </row>
    <row r="190" spans="2:65" s="14" customFormat="1" ht="11.25">
      <c r="B190" s="161"/>
      <c r="D190" s="148" t="s">
        <v>147</v>
      </c>
      <c r="E190" s="162" t="s">
        <v>1</v>
      </c>
      <c r="F190" s="163" t="s">
        <v>150</v>
      </c>
      <c r="H190" s="164">
        <v>1</v>
      </c>
      <c r="I190" s="165"/>
      <c r="L190" s="161"/>
      <c r="M190" s="166"/>
      <c r="T190" s="167"/>
      <c r="AT190" s="162" t="s">
        <v>147</v>
      </c>
      <c r="AU190" s="162" t="s">
        <v>145</v>
      </c>
      <c r="AV190" s="14" t="s">
        <v>144</v>
      </c>
      <c r="AW190" s="14" t="s">
        <v>30</v>
      </c>
      <c r="AX190" s="14" t="s">
        <v>81</v>
      </c>
      <c r="AY190" s="162" t="s">
        <v>137</v>
      </c>
    </row>
    <row r="191" spans="2:65" s="1" customFormat="1" ht="16.5" customHeight="1">
      <c r="B191" s="132"/>
      <c r="C191" s="133" t="s">
        <v>232</v>
      </c>
      <c r="D191" s="133" t="s">
        <v>140</v>
      </c>
      <c r="E191" s="134" t="s">
        <v>233</v>
      </c>
      <c r="F191" s="135" t="s">
        <v>234</v>
      </c>
      <c r="G191" s="136" t="s">
        <v>213</v>
      </c>
      <c r="H191" s="137">
        <v>2</v>
      </c>
      <c r="I191" s="138"/>
      <c r="J191" s="139">
        <f>ROUND(I191*H191,2)</f>
        <v>0</v>
      </c>
      <c r="K191" s="140"/>
      <c r="L191" s="31"/>
      <c r="M191" s="141" t="s">
        <v>1</v>
      </c>
      <c r="N191" s="142" t="s">
        <v>39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144</v>
      </c>
      <c r="AT191" s="145" t="s">
        <v>140</v>
      </c>
      <c r="AU191" s="145" t="s">
        <v>145</v>
      </c>
      <c r="AY191" s="16" t="s">
        <v>137</v>
      </c>
      <c r="BE191" s="146">
        <f>IF(N191="základní",J191,0)</f>
        <v>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6" t="s">
        <v>145</v>
      </c>
      <c r="BK191" s="146">
        <f>ROUND(I191*H191,2)</f>
        <v>0</v>
      </c>
      <c r="BL191" s="16" t="s">
        <v>144</v>
      </c>
      <c r="BM191" s="145" t="s">
        <v>235</v>
      </c>
    </row>
    <row r="192" spans="2:65" s="13" customFormat="1" ht="11.25">
      <c r="B192" s="154"/>
      <c r="D192" s="148" t="s">
        <v>147</v>
      </c>
      <c r="E192" s="155" t="s">
        <v>1</v>
      </c>
      <c r="F192" s="156" t="s">
        <v>145</v>
      </c>
      <c r="H192" s="157">
        <v>2</v>
      </c>
      <c r="I192" s="158"/>
      <c r="L192" s="154"/>
      <c r="M192" s="159"/>
      <c r="T192" s="160"/>
      <c r="AT192" s="155" t="s">
        <v>147</v>
      </c>
      <c r="AU192" s="155" t="s">
        <v>145</v>
      </c>
      <c r="AV192" s="13" t="s">
        <v>145</v>
      </c>
      <c r="AW192" s="13" t="s">
        <v>30</v>
      </c>
      <c r="AX192" s="13" t="s">
        <v>73</v>
      </c>
      <c r="AY192" s="155" t="s">
        <v>137</v>
      </c>
    </row>
    <row r="193" spans="2:65" s="14" customFormat="1" ht="11.25">
      <c r="B193" s="161"/>
      <c r="D193" s="148" t="s">
        <v>147</v>
      </c>
      <c r="E193" s="162" t="s">
        <v>1</v>
      </c>
      <c r="F193" s="163" t="s">
        <v>150</v>
      </c>
      <c r="H193" s="164">
        <v>2</v>
      </c>
      <c r="I193" s="165"/>
      <c r="L193" s="161"/>
      <c r="M193" s="166"/>
      <c r="T193" s="167"/>
      <c r="AT193" s="162" t="s">
        <v>147</v>
      </c>
      <c r="AU193" s="162" t="s">
        <v>145</v>
      </c>
      <c r="AV193" s="14" t="s">
        <v>144</v>
      </c>
      <c r="AW193" s="14" t="s">
        <v>30</v>
      </c>
      <c r="AX193" s="14" t="s">
        <v>81</v>
      </c>
      <c r="AY193" s="162" t="s">
        <v>137</v>
      </c>
    </row>
    <row r="194" spans="2:65" s="1" customFormat="1" ht="16.5" customHeight="1">
      <c r="B194" s="132"/>
      <c r="C194" s="133" t="s">
        <v>236</v>
      </c>
      <c r="D194" s="133" t="s">
        <v>140</v>
      </c>
      <c r="E194" s="134" t="s">
        <v>237</v>
      </c>
      <c r="F194" s="135" t="s">
        <v>238</v>
      </c>
      <c r="G194" s="136" t="s">
        <v>213</v>
      </c>
      <c r="H194" s="137">
        <v>2</v>
      </c>
      <c r="I194" s="138"/>
      <c r="J194" s="139">
        <f>ROUND(I194*H194,2)</f>
        <v>0</v>
      </c>
      <c r="K194" s="140"/>
      <c r="L194" s="31"/>
      <c r="M194" s="141" t="s">
        <v>1</v>
      </c>
      <c r="N194" s="142" t="s">
        <v>39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AR194" s="145" t="s">
        <v>144</v>
      </c>
      <c r="AT194" s="145" t="s">
        <v>140</v>
      </c>
      <c r="AU194" s="145" t="s">
        <v>145</v>
      </c>
      <c r="AY194" s="16" t="s">
        <v>137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6" t="s">
        <v>145</v>
      </c>
      <c r="BK194" s="146">
        <f>ROUND(I194*H194,2)</f>
        <v>0</v>
      </c>
      <c r="BL194" s="16" t="s">
        <v>144</v>
      </c>
      <c r="BM194" s="145" t="s">
        <v>239</v>
      </c>
    </row>
    <row r="195" spans="2:65" s="13" customFormat="1" ht="11.25">
      <c r="B195" s="154"/>
      <c r="D195" s="148" t="s">
        <v>147</v>
      </c>
      <c r="E195" s="155" t="s">
        <v>1</v>
      </c>
      <c r="F195" s="156" t="s">
        <v>145</v>
      </c>
      <c r="H195" s="157">
        <v>2</v>
      </c>
      <c r="I195" s="158"/>
      <c r="L195" s="154"/>
      <c r="M195" s="159"/>
      <c r="T195" s="160"/>
      <c r="AT195" s="155" t="s">
        <v>147</v>
      </c>
      <c r="AU195" s="155" t="s">
        <v>145</v>
      </c>
      <c r="AV195" s="13" t="s">
        <v>145</v>
      </c>
      <c r="AW195" s="13" t="s">
        <v>30</v>
      </c>
      <c r="AX195" s="13" t="s">
        <v>73</v>
      </c>
      <c r="AY195" s="155" t="s">
        <v>137</v>
      </c>
    </row>
    <row r="196" spans="2:65" s="14" customFormat="1" ht="11.25">
      <c r="B196" s="161"/>
      <c r="D196" s="148" t="s">
        <v>147</v>
      </c>
      <c r="E196" s="162" t="s">
        <v>1</v>
      </c>
      <c r="F196" s="163" t="s">
        <v>150</v>
      </c>
      <c r="H196" s="164">
        <v>2</v>
      </c>
      <c r="I196" s="165"/>
      <c r="L196" s="161"/>
      <c r="M196" s="166"/>
      <c r="T196" s="167"/>
      <c r="AT196" s="162" t="s">
        <v>147</v>
      </c>
      <c r="AU196" s="162" t="s">
        <v>145</v>
      </c>
      <c r="AV196" s="14" t="s">
        <v>144</v>
      </c>
      <c r="AW196" s="14" t="s">
        <v>30</v>
      </c>
      <c r="AX196" s="14" t="s">
        <v>81</v>
      </c>
      <c r="AY196" s="162" t="s">
        <v>137</v>
      </c>
    </row>
    <row r="197" spans="2:65" s="1" customFormat="1" ht="21.75" customHeight="1">
      <c r="B197" s="132"/>
      <c r="C197" s="133" t="s">
        <v>240</v>
      </c>
      <c r="D197" s="133" t="s">
        <v>140</v>
      </c>
      <c r="E197" s="134" t="s">
        <v>241</v>
      </c>
      <c r="F197" s="135" t="s">
        <v>242</v>
      </c>
      <c r="G197" s="136" t="s">
        <v>213</v>
      </c>
      <c r="H197" s="137">
        <v>1</v>
      </c>
      <c r="I197" s="138"/>
      <c r="J197" s="139">
        <f>ROUND(I197*H197,2)</f>
        <v>0</v>
      </c>
      <c r="K197" s="140"/>
      <c r="L197" s="31"/>
      <c r="M197" s="141" t="s">
        <v>1</v>
      </c>
      <c r="N197" s="142" t="s">
        <v>39</v>
      </c>
      <c r="P197" s="143">
        <f>O197*H197</f>
        <v>0</v>
      </c>
      <c r="Q197" s="143">
        <v>4.6800000000000001E-3</v>
      </c>
      <c r="R197" s="143">
        <f>Q197*H197</f>
        <v>4.6800000000000001E-3</v>
      </c>
      <c r="S197" s="143">
        <v>0</v>
      </c>
      <c r="T197" s="144">
        <f>S197*H197</f>
        <v>0</v>
      </c>
      <c r="AR197" s="145" t="s">
        <v>144</v>
      </c>
      <c r="AT197" s="145" t="s">
        <v>140</v>
      </c>
      <c r="AU197" s="145" t="s">
        <v>145</v>
      </c>
      <c r="AY197" s="16" t="s">
        <v>137</v>
      </c>
      <c r="BE197" s="146">
        <f>IF(N197="základní",J197,0)</f>
        <v>0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6" t="s">
        <v>145</v>
      </c>
      <c r="BK197" s="146">
        <f>ROUND(I197*H197,2)</f>
        <v>0</v>
      </c>
      <c r="BL197" s="16" t="s">
        <v>144</v>
      </c>
      <c r="BM197" s="145" t="s">
        <v>243</v>
      </c>
    </row>
    <row r="198" spans="2:65" s="1" customFormat="1" ht="16.5" customHeight="1">
      <c r="B198" s="132"/>
      <c r="C198" s="133" t="s">
        <v>7</v>
      </c>
      <c r="D198" s="133" t="s">
        <v>140</v>
      </c>
      <c r="E198" s="134" t="s">
        <v>244</v>
      </c>
      <c r="F198" s="135" t="s">
        <v>245</v>
      </c>
      <c r="G198" s="136" t="s">
        <v>174</v>
      </c>
      <c r="H198" s="137">
        <v>0.97</v>
      </c>
      <c r="I198" s="138"/>
      <c r="J198" s="139">
        <f>ROUND(I198*H198,2)</f>
        <v>0</v>
      </c>
      <c r="K198" s="140"/>
      <c r="L198" s="31"/>
      <c r="M198" s="141" t="s">
        <v>1</v>
      </c>
      <c r="N198" s="142" t="s">
        <v>39</v>
      </c>
      <c r="P198" s="143">
        <f>O198*H198</f>
        <v>0</v>
      </c>
      <c r="Q198" s="143">
        <v>0</v>
      </c>
      <c r="R198" s="143">
        <f>Q198*H198</f>
        <v>0</v>
      </c>
      <c r="S198" s="143">
        <v>2</v>
      </c>
      <c r="T198" s="144">
        <f>S198*H198</f>
        <v>1.94</v>
      </c>
      <c r="AR198" s="145" t="s">
        <v>144</v>
      </c>
      <c r="AT198" s="145" t="s">
        <v>140</v>
      </c>
      <c r="AU198" s="145" t="s">
        <v>145</v>
      </c>
      <c r="AY198" s="16" t="s">
        <v>137</v>
      </c>
      <c r="BE198" s="146">
        <f>IF(N198="základní",J198,0)</f>
        <v>0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6" t="s">
        <v>145</v>
      </c>
      <c r="BK198" s="146">
        <f>ROUND(I198*H198,2)</f>
        <v>0</v>
      </c>
      <c r="BL198" s="16" t="s">
        <v>144</v>
      </c>
      <c r="BM198" s="145" t="s">
        <v>246</v>
      </c>
    </row>
    <row r="199" spans="2:65" s="13" customFormat="1" ht="11.25">
      <c r="B199" s="154"/>
      <c r="D199" s="148" t="s">
        <v>147</v>
      </c>
      <c r="E199" s="155" t="s">
        <v>1</v>
      </c>
      <c r="F199" s="156" t="s">
        <v>186</v>
      </c>
      <c r="H199" s="157">
        <v>0.72</v>
      </c>
      <c r="I199" s="158"/>
      <c r="L199" s="154"/>
      <c r="M199" s="159"/>
      <c r="T199" s="160"/>
      <c r="AT199" s="155" t="s">
        <v>147</v>
      </c>
      <c r="AU199" s="155" t="s">
        <v>145</v>
      </c>
      <c r="AV199" s="13" t="s">
        <v>145</v>
      </c>
      <c r="AW199" s="13" t="s">
        <v>30</v>
      </c>
      <c r="AX199" s="13" t="s">
        <v>73</v>
      </c>
      <c r="AY199" s="155" t="s">
        <v>137</v>
      </c>
    </row>
    <row r="200" spans="2:65" s="13" customFormat="1" ht="11.25">
      <c r="B200" s="154"/>
      <c r="D200" s="148" t="s">
        <v>147</v>
      </c>
      <c r="E200" s="155" t="s">
        <v>1</v>
      </c>
      <c r="F200" s="156" t="s">
        <v>247</v>
      </c>
      <c r="H200" s="157">
        <v>0.25</v>
      </c>
      <c r="I200" s="158"/>
      <c r="L200" s="154"/>
      <c r="M200" s="159"/>
      <c r="T200" s="160"/>
      <c r="AT200" s="155" t="s">
        <v>147</v>
      </c>
      <c r="AU200" s="155" t="s">
        <v>145</v>
      </c>
      <c r="AV200" s="13" t="s">
        <v>145</v>
      </c>
      <c r="AW200" s="13" t="s">
        <v>30</v>
      </c>
      <c r="AX200" s="13" t="s">
        <v>73</v>
      </c>
      <c r="AY200" s="155" t="s">
        <v>137</v>
      </c>
    </row>
    <row r="201" spans="2:65" s="14" customFormat="1" ht="11.25">
      <c r="B201" s="161"/>
      <c r="D201" s="148" t="s">
        <v>147</v>
      </c>
      <c r="E201" s="162" t="s">
        <v>1</v>
      </c>
      <c r="F201" s="163" t="s">
        <v>150</v>
      </c>
      <c r="H201" s="164">
        <v>0.97</v>
      </c>
      <c r="I201" s="165"/>
      <c r="L201" s="161"/>
      <c r="M201" s="166"/>
      <c r="T201" s="167"/>
      <c r="AT201" s="162" t="s">
        <v>147</v>
      </c>
      <c r="AU201" s="162" t="s">
        <v>145</v>
      </c>
      <c r="AV201" s="14" t="s">
        <v>144</v>
      </c>
      <c r="AW201" s="14" t="s">
        <v>30</v>
      </c>
      <c r="AX201" s="14" t="s">
        <v>81</v>
      </c>
      <c r="AY201" s="162" t="s">
        <v>137</v>
      </c>
    </row>
    <row r="202" spans="2:65" s="1" customFormat="1" ht="21.75" customHeight="1">
      <c r="B202" s="132"/>
      <c r="C202" s="133" t="s">
        <v>248</v>
      </c>
      <c r="D202" s="133" t="s">
        <v>140</v>
      </c>
      <c r="E202" s="134" t="s">
        <v>249</v>
      </c>
      <c r="F202" s="135" t="s">
        <v>250</v>
      </c>
      <c r="G202" s="136" t="s">
        <v>201</v>
      </c>
      <c r="H202" s="137">
        <v>11.7</v>
      </c>
      <c r="I202" s="138"/>
      <c r="J202" s="139">
        <f>ROUND(I202*H202,2)</f>
        <v>0</v>
      </c>
      <c r="K202" s="140"/>
      <c r="L202" s="31"/>
      <c r="M202" s="141" t="s">
        <v>1</v>
      </c>
      <c r="N202" s="142" t="s">
        <v>39</v>
      </c>
      <c r="P202" s="143">
        <f>O202*H202</f>
        <v>0</v>
      </c>
      <c r="Q202" s="143">
        <v>0</v>
      </c>
      <c r="R202" s="143">
        <f>Q202*H202</f>
        <v>0</v>
      </c>
      <c r="S202" s="143">
        <v>0.11700000000000001</v>
      </c>
      <c r="T202" s="144">
        <f>S202*H202</f>
        <v>1.3689</v>
      </c>
      <c r="AR202" s="145" t="s">
        <v>144</v>
      </c>
      <c r="AT202" s="145" t="s">
        <v>140</v>
      </c>
      <c r="AU202" s="145" t="s">
        <v>145</v>
      </c>
      <c r="AY202" s="16" t="s">
        <v>137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6" t="s">
        <v>145</v>
      </c>
      <c r="BK202" s="146">
        <f>ROUND(I202*H202,2)</f>
        <v>0</v>
      </c>
      <c r="BL202" s="16" t="s">
        <v>144</v>
      </c>
      <c r="BM202" s="145" t="s">
        <v>251</v>
      </c>
    </row>
    <row r="203" spans="2:65" s="12" customFormat="1" ht="11.25">
      <c r="B203" s="147"/>
      <c r="D203" s="148" t="s">
        <v>147</v>
      </c>
      <c r="E203" s="149" t="s">
        <v>1</v>
      </c>
      <c r="F203" s="150" t="s">
        <v>252</v>
      </c>
      <c r="H203" s="149" t="s">
        <v>1</v>
      </c>
      <c r="I203" s="151"/>
      <c r="L203" s="147"/>
      <c r="M203" s="152"/>
      <c r="T203" s="153"/>
      <c r="AT203" s="149" t="s">
        <v>147</v>
      </c>
      <c r="AU203" s="149" t="s">
        <v>145</v>
      </c>
      <c r="AV203" s="12" t="s">
        <v>81</v>
      </c>
      <c r="AW203" s="12" t="s">
        <v>30</v>
      </c>
      <c r="AX203" s="12" t="s">
        <v>73</v>
      </c>
      <c r="AY203" s="149" t="s">
        <v>137</v>
      </c>
    </row>
    <row r="204" spans="2:65" s="13" customFormat="1" ht="11.25">
      <c r="B204" s="154"/>
      <c r="D204" s="148" t="s">
        <v>147</v>
      </c>
      <c r="E204" s="155" t="s">
        <v>1</v>
      </c>
      <c r="F204" s="156" t="s">
        <v>253</v>
      </c>
      <c r="H204" s="157">
        <v>11.7</v>
      </c>
      <c r="I204" s="158"/>
      <c r="L204" s="154"/>
      <c r="M204" s="159"/>
      <c r="T204" s="160"/>
      <c r="AT204" s="155" t="s">
        <v>147</v>
      </c>
      <c r="AU204" s="155" t="s">
        <v>145</v>
      </c>
      <c r="AV204" s="13" t="s">
        <v>145</v>
      </c>
      <c r="AW204" s="13" t="s">
        <v>30</v>
      </c>
      <c r="AX204" s="13" t="s">
        <v>73</v>
      </c>
      <c r="AY204" s="155" t="s">
        <v>137</v>
      </c>
    </row>
    <row r="205" spans="2:65" s="14" customFormat="1" ht="11.25">
      <c r="B205" s="161"/>
      <c r="D205" s="148" t="s">
        <v>147</v>
      </c>
      <c r="E205" s="162" t="s">
        <v>1</v>
      </c>
      <c r="F205" s="163" t="s">
        <v>150</v>
      </c>
      <c r="H205" s="164">
        <v>11.7</v>
      </c>
      <c r="I205" s="165"/>
      <c r="L205" s="161"/>
      <c r="M205" s="166"/>
      <c r="T205" s="167"/>
      <c r="AT205" s="162" t="s">
        <v>147</v>
      </c>
      <c r="AU205" s="162" t="s">
        <v>145</v>
      </c>
      <c r="AV205" s="14" t="s">
        <v>144</v>
      </c>
      <c r="AW205" s="14" t="s">
        <v>30</v>
      </c>
      <c r="AX205" s="14" t="s">
        <v>81</v>
      </c>
      <c r="AY205" s="162" t="s">
        <v>137</v>
      </c>
    </row>
    <row r="206" spans="2:65" s="1" customFormat="1" ht="21.75" customHeight="1">
      <c r="B206" s="132"/>
      <c r="C206" s="133" t="s">
        <v>254</v>
      </c>
      <c r="D206" s="133" t="s">
        <v>140</v>
      </c>
      <c r="E206" s="134" t="s">
        <v>255</v>
      </c>
      <c r="F206" s="135" t="s">
        <v>256</v>
      </c>
      <c r="G206" s="136" t="s">
        <v>201</v>
      </c>
      <c r="H206" s="137">
        <v>44.46</v>
      </c>
      <c r="I206" s="138"/>
      <c r="J206" s="139">
        <f>ROUND(I206*H206,2)</f>
        <v>0</v>
      </c>
      <c r="K206" s="140"/>
      <c r="L206" s="31"/>
      <c r="M206" s="141" t="s">
        <v>1</v>
      </c>
      <c r="N206" s="142" t="s">
        <v>39</v>
      </c>
      <c r="P206" s="143">
        <f>O206*H206</f>
        <v>0</v>
      </c>
      <c r="Q206" s="143">
        <v>0</v>
      </c>
      <c r="R206" s="143">
        <f>Q206*H206</f>
        <v>0</v>
      </c>
      <c r="S206" s="143">
        <v>0.1</v>
      </c>
      <c r="T206" s="144">
        <f>S206*H206</f>
        <v>4.4460000000000006</v>
      </c>
      <c r="AR206" s="145" t="s">
        <v>144</v>
      </c>
      <c r="AT206" s="145" t="s">
        <v>140</v>
      </c>
      <c r="AU206" s="145" t="s">
        <v>145</v>
      </c>
      <c r="AY206" s="16" t="s">
        <v>137</v>
      </c>
      <c r="BE206" s="146">
        <f>IF(N206="základní",J206,0)</f>
        <v>0</v>
      </c>
      <c r="BF206" s="146">
        <f>IF(N206="snížená",J206,0)</f>
        <v>0</v>
      </c>
      <c r="BG206" s="146">
        <f>IF(N206="zákl. přenesená",J206,0)</f>
        <v>0</v>
      </c>
      <c r="BH206" s="146">
        <f>IF(N206="sníž. přenesená",J206,0)</f>
        <v>0</v>
      </c>
      <c r="BI206" s="146">
        <f>IF(N206="nulová",J206,0)</f>
        <v>0</v>
      </c>
      <c r="BJ206" s="16" t="s">
        <v>145</v>
      </c>
      <c r="BK206" s="146">
        <f>ROUND(I206*H206,2)</f>
        <v>0</v>
      </c>
      <c r="BL206" s="16" t="s">
        <v>144</v>
      </c>
      <c r="BM206" s="145" t="s">
        <v>257</v>
      </c>
    </row>
    <row r="207" spans="2:65" s="12" customFormat="1" ht="11.25">
      <c r="B207" s="147"/>
      <c r="D207" s="148" t="s">
        <v>147</v>
      </c>
      <c r="E207" s="149" t="s">
        <v>1</v>
      </c>
      <c r="F207" s="150" t="s">
        <v>252</v>
      </c>
      <c r="H207" s="149" t="s">
        <v>1</v>
      </c>
      <c r="I207" s="151"/>
      <c r="L207" s="147"/>
      <c r="M207" s="152"/>
      <c r="T207" s="153"/>
      <c r="AT207" s="149" t="s">
        <v>147</v>
      </c>
      <c r="AU207" s="149" t="s">
        <v>145</v>
      </c>
      <c r="AV207" s="12" t="s">
        <v>81</v>
      </c>
      <c r="AW207" s="12" t="s">
        <v>30</v>
      </c>
      <c r="AX207" s="12" t="s">
        <v>73</v>
      </c>
      <c r="AY207" s="149" t="s">
        <v>137</v>
      </c>
    </row>
    <row r="208" spans="2:65" s="13" customFormat="1" ht="11.25">
      <c r="B208" s="154"/>
      <c r="D208" s="148" t="s">
        <v>147</v>
      </c>
      <c r="E208" s="155" t="s">
        <v>1</v>
      </c>
      <c r="F208" s="156" t="s">
        <v>258</v>
      </c>
      <c r="H208" s="157">
        <v>44.46</v>
      </c>
      <c r="I208" s="158"/>
      <c r="L208" s="154"/>
      <c r="M208" s="159"/>
      <c r="T208" s="160"/>
      <c r="AT208" s="155" t="s">
        <v>147</v>
      </c>
      <c r="AU208" s="155" t="s">
        <v>145</v>
      </c>
      <c r="AV208" s="13" t="s">
        <v>145</v>
      </c>
      <c r="AW208" s="13" t="s">
        <v>30</v>
      </c>
      <c r="AX208" s="13" t="s">
        <v>73</v>
      </c>
      <c r="AY208" s="155" t="s">
        <v>137</v>
      </c>
    </row>
    <row r="209" spans="2:65" s="14" customFormat="1" ht="11.25">
      <c r="B209" s="161"/>
      <c r="D209" s="148" t="s">
        <v>147</v>
      </c>
      <c r="E209" s="162" t="s">
        <v>1</v>
      </c>
      <c r="F209" s="163" t="s">
        <v>150</v>
      </c>
      <c r="H209" s="164">
        <v>44.46</v>
      </c>
      <c r="I209" s="165"/>
      <c r="L209" s="161"/>
      <c r="M209" s="166"/>
      <c r="T209" s="167"/>
      <c r="AT209" s="162" t="s">
        <v>147</v>
      </c>
      <c r="AU209" s="162" t="s">
        <v>145</v>
      </c>
      <c r="AV209" s="14" t="s">
        <v>144</v>
      </c>
      <c r="AW209" s="14" t="s">
        <v>30</v>
      </c>
      <c r="AX209" s="14" t="s">
        <v>81</v>
      </c>
      <c r="AY209" s="162" t="s">
        <v>137</v>
      </c>
    </row>
    <row r="210" spans="2:65" s="1" customFormat="1" ht="37.9" customHeight="1">
      <c r="B210" s="132"/>
      <c r="C210" s="133" t="s">
        <v>259</v>
      </c>
      <c r="D210" s="133" t="s">
        <v>140</v>
      </c>
      <c r="E210" s="134" t="s">
        <v>260</v>
      </c>
      <c r="F210" s="135" t="s">
        <v>261</v>
      </c>
      <c r="G210" s="136" t="s">
        <v>174</v>
      </c>
      <c r="H210" s="137">
        <v>1.35</v>
      </c>
      <c r="I210" s="138"/>
      <c r="J210" s="139">
        <f>ROUND(I210*H210,2)</f>
        <v>0</v>
      </c>
      <c r="K210" s="140"/>
      <c r="L210" s="31"/>
      <c r="M210" s="141" t="s">
        <v>1</v>
      </c>
      <c r="N210" s="142" t="s">
        <v>39</v>
      </c>
      <c r="P210" s="143">
        <f>O210*H210</f>
        <v>0</v>
      </c>
      <c r="Q210" s="143">
        <v>0</v>
      </c>
      <c r="R210" s="143">
        <f>Q210*H210</f>
        <v>0</v>
      </c>
      <c r="S210" s="143">
        <v>2.2000000000000002</v>
      </c>
      <c r="T210" s="144">
        <f>S210*H210</f>
        <v>2.9700000000000006</v>
      </c>
      <c r="AR210" s="145" t="s">
        <v>144</v>
      </c>
      <c r="AT210" s="145" t="s">
        <v>140</v>
      </c>
      <c r="AU210" s="145" t="s">
        <v>145</v>
      </c>
      <c r="AY210" s="16" t="s">
        <v>137</v>
      </c>
      <c r="BE210" s="146">
        <f>IF(N210="základní",J210,0)</f>
        <v>0</v>
      </c>
      <c r="BF210" s="146">
        <f>IF(N210="snížená",J210,0)</f>
        <v>0</v>
      </c>
      <c r="BG210" s="146">
        <f>IF(N210="zákl. přenesená",J210,0)</f>
        <v>0</v>
      </c>
      <c r="BH210" s="146">
        <f>IF(N210="sníž. přenesená",J210,0)</f>
        <v>0</v>
      </c>
      <c r="BI210" s="146">
        <f>IF(N210="nulová",J210,0)</f>
        <v>0</v>
      </c>
      <c r="BJ210" s="16" t="s">
        <v>145</v>
      </c>
      <c r="BK210" s="146">
        <f>ROUND(I210*H210,2)</f>
        <v>0</v>
      </c>
      <c r="BL210" s="16" t="s">
        <v>144</v>
      </c>
      <c r="BM210" s="145" t="s">
        <v>262</v>
      </c>
    </row>
    <row r="211" spans="2:65" s="13" customFormat="1" ht="11.25">
      <c r="B211" s="154"/>
      <c r="D211" s="148" t="s">
        <v>147</v>
      </c>
      <c r="E211" s="155" t="s">
        <v>1</v>
      </c>
      <c r="F211" s="156" t="s">
        <v>263</v>
      </c>
      <c r="H211" s="157">
        <v>1.35</v>
      </c>
      <c r="I211" s="158"/>
      <c r="L211" s="154"/>
      <c r="M211" s="159"/>
      <c r="T211" s="160"/>
      <c r="AT211" s="155" t="s">
        <v>147</v>
      </c>
      <c r="AU211" s="155" t="s">
        <v>145</v>
      </c>
      <c r="AV211" s="13" t="s">
        <v>145</v>
      </c>
      <c r="AW211" s="13" t="s">
        <v>30</v>
      </c>
      <c r="AX211" s="13" t="s">
        <v>73</v>
      </c>
      <c r="AY211" s="155" t="s">
        <v>137</v>
      </c>
    </row>
    <row r="212" spans="2:65" s="14" customFormat="1" ht="11.25">
      <c r="B212" s="161"/>
      <c r="D212" s="148" t="s">
        <v>147</v>
      </c>
      <c r="E212" s="162" t="s">
        <v>1</v>
      </c>
      <c r="F212" s="163" t="s">
        <v>150</v>
      </c>
      <c r="H212" s="164">
        <v>1.35</v>
      </c>
      <c r="I212" s="165"/>
      <c r="L212" s="161"/>
      <c r="M212" s="166"/>
      <c r="T212" s="167"/>
      <c r="AT212" s="162" t="s">
        <v>147</v>
      </c>
      <c r="AU212" s="162" t="s">
        <v>145</v>
      </c>
      <c r="AV212" s="14" t="s">
        <v>144</v>
      </c>
      <c r="AW212" s="14" t="s">
        <v>30</v>
      </c>
      <c r="AX212" s="14" t="s">
        <v>81</v>
      </c>
      <c r="AY212" s="162" t="s">
        <v>137</v>
      </c>
    </row>
    <row r="213" spans="2:65" s="1" customFormat="1" ht="16.5" customHeight="1">
      <c r="B213" s="132"/>
      <c r="C213" s="133" t="s">
        <v>264</v>
      </c>
      <c r="D213" s="133" t="s">
        <v>140</v>
      </c>
      <c r="E213" s="134" t="s">
        <v>265</v>
      </c>
      <c r="F213" s="135" t="s">
        <v>266</v>
      </c>
      <c r="G213" s="136" t="s">
        <v>267</v>
      </c>
      <c r="H213" s="137">
        <v>946.6</v>
      </c>
      <c r="I213" s="138"/>
      <c r="J213" s="139">
        <f>ROUND(I213*H213,2)</f>
        <v>0</v>
      </c>
      <c r="K213" s="140"/>
      <c r="L213" s="31"/>
      <c r="M213" s="141" t="s">
        <v>1</v>
      </c>
      <c r="N213" s="142" t="s">
        <v>39</v>
      </c>
      <c r="P213" s="143">
        <f>O213*H213</f>
        <v>0</v>
      </c>
      <c r="Q213" s="143">
        <v>0</v>
      </c>
      <c r="R213" s="143">
        <f>Q213*H213</f>
        <v>0</v>
      </c>
      <c r="S213" s="143">
        <v>1.2999999999999999E-2</v>
      </c>
      <c r="T213" s="144">
        <f>S213*H213</f>
        <v>12.3058</v>
      </c>
      <c r="AR213" s="145" t="s">
        <v>144</v>
      </c>
      <c r="AT213" s="145" t="s">
        <v>140</v>
      </c>
      <c r="AU213" s="145" t="s">
        <v>145</v>
      </c>
      <c r="AY213" s="16" t="s">
        <v>137</v>
      </c>
      <c r="BE213" s="146">
        <f>IF(N213="základní",J213,0)</f>
        <v>0</v>
      </c>
      <c r="BF213" s="146">
        <f>IF(N213="snížená",J213,0)</f>
        <v>0</v>
      </c>
      <c r="BG213" s="146">
        <f>IF(N213="zákl. přenesená",J213,0)</f>
        <v>0</v>
      </c>
      <c r="BH213" s="146">
        <f>IF(N213="sníž. přenesená",J213,0)</f>
        <v>0</v>
      </c>
      <c r="BI213" s="146">
        <f>IF(N213="nulová",J213,0)</f>
        <v>0</v>
      </c>
      <c r="BJ213" s="16" t="s">
        <v>145</v>
      </c>
      <c r="BK213" s="146">
        <f>ROUND(I213*H213,2)</f>
        <v>0</v>
      </c>
      <c r="BL213" s="16" t="s">
        <v>144</v>
      </c>
      <c r="BM213" s="145" t="s">
        <v>268</v>
      </c>
    </row>
    <row r="214" spans="2:65" s="13" customFormat="1" ht="11.25">
      <c r="B214" s="154"/>
      <c r="D214" s="148" t="s">
        <v>147</v>
      </c>
      <c r="E214" s="155" t="s">
        <v>1</v>
      </c>
      <c r="F214" s="156" t="s">
        <v>269</v>
      </c>
      <c r="H214" s="157">
        <v>946.6</v>
      </c>
      <c r="I214" s="158"/>
      <c r="L214" s="154"/>
      <c r="M214" s="159"/>
      <c r="T214" s="160"/>
      <c r="AT214" s="155" t="s">
        <v>147</v>
      </c>
      <c r="AU214" s="155" t="s">
        <v>145</v>
      </c>
      <c r="AV214" s="13" t="s">
        <v>145</v>
      </c>
      <c r="AW214" s="13" t="s">
        <v>30</v>
      </c>
      <c r="AX214" s="13" t="s">
        <v>73</v>
      </c>
      <c r="AY214" s="155" t="s">
        <v>137</v>
      </c>
    </row>
    <row r="215" spans="2:65" s="14" customFormat="1" ht="11.25">
      <c r="B215" s="161"/>
      <c r="D215" s="148" t="s">
        <v>147</v>
      </c>
      <c r="E215" s="162" t="s">
        <v>1</v>
      </c>
      <c r="F215" s="163" t="s">
        <v>150</v>
      </c>
      <c r="H215" s="164">
        <v>946.6</v>
      </c>
      <c r="I215" s="165"/>
      <c r="L215" s="161"/>
      <c r="M215" s="166"/>
      <c r="T215" s="167"/>
      <c r="AT215" s="162" t="s">
        <v>147</v>
      </c>
      <c r="AU215" s="162" t="s">
        <v>145</v>
      </c>
      <c r="AV215" s="14" t="s">
        <v>144</v>
      </c>
      <c r="AW215" s="14" t="s">
        <v>30</v>
      </c>
      <c r="AX215" s="14" t="s">
        <v>81</v>
      </c>
      <c r="AY215" s="162" t="s">
        <v>137</v>
      </c>
    </row>
    <row r="216" spans="2:65" s="1" customFormat="1" ht="16.5" customHeight="1">
      <c r="B216" s="132"/>
      <c r="C216" s="133" t="s">
        <v>270</v>
      </c>
      <c r="D216" s="133" t="s">
        <v>140</v>
      </c>
      <c r="E216" s="134" t="s">
        <v>271</v>
      </c>
      <c r="F216" s="135" t="s">
        <v>272</v>
      </c>
      <c r="G216" s="136" t="s">
        <v>267</v>
      </c>
      <c r="H216" s="137">
        <v>20</v>
      </c>
      <c r="I216" s="138"/>
      <c r="J216" s="139">
        <f>ROUND(I216*H216,2)</f>
        <v>0</v>
      </c>
      <c r="K216" s="140"/>
      <c r="L216" s="31"/>
      <c r="M216" s="141" t="s">
        <v>1</v>
      </c>
      <c r="N216" s="142" t="s">
        <v>39</v>
      </c>
      <c r="P216" s="143">
        <f>O216*H216</f>
        <v>0</v>
      </c>
      <c r="Q216" s="143">
        <v>0</v>
      </c>
      <c r="R216" s="143">
        <f>Q216*H216</f>
        <v>0</v>
      </c>
      <c r="S216" s="143">
        <v>0</v>
      </c>
      <c r="T216" s="144">
        <f>S216*H216</f>
        <v>0</v>
      </c>
      <c r="AR216" s="145" t="s">
        <v>144</v>
      </c>
      <c r="AT216" s="145" t="s">
        <v>140</v>
      </c>
      <c r="AU216" s="145" t="s">
        <v>145</v>
      </c>
      <c r="AY216" s="16" t="s">
        <v>137</v>
      </c>
      <c r="BE216" s="146">
        <f>IF(N216="základní",J216,0)</f>
        <v>0</v>
      </c>
      <c r="BF216" s="146">
        <f>IF(N216="snížená",J216,0)</f>
        <v>0</v>
      </c>
      <c r="BG216" s="146">
        <f>IF(N216="zákl. přenesená",J216,0)</f>
        <v>0</v>
      </c>
      <c r="BH216" s="146">
        <f>IF(N216="sníž. přenesená",J216,0)</f>
        <v>0</v>
      </c>
      <c r="BI216" s="146">
        <f>IF(N216="nulová",J216,0)</f>
        <v>0</v>
      </c>
      <c r="BJ216" s="16" t="s">
        <v>145</v>
      </c>
      <c r="BK216" s="146">
        <f>ROUND(I216*H216,2)</f>
        <v>0</v>
      </c>
      <c r="BL216" s="16" t="s">
        <v>144</v>
      </c>
      <c r="BM216" s="145" t="s">
        <v>273</v>
      </c>
    </row>
    <row r="217" spans="2:65" s="13" customFormat="1" ht="11.25">
      <c r="B217" s="154"/>
      <c r="D217" s="148" t="s">
        <v>147</v>
      </c>
      <c r="E217" s="155" t="s">
        <v>1</v>
      </c>
      <c r="F217" s="156" t="s">
        <v>240</v>
      </c>
      <c r="H217" s="157">
        <v>20</v>
      </c>
      <c r="I217" s="158"/>
      <c r="L217" s="154"/>
      <c r="M217" s="159"/>
      <c r="T217" s="160"/>
      <c r="AT217" s="155" t="s">
        <v>147</v>
      </c>
      <c r="AU217" s="155" t="s">
        <v>145</v>
      </c>
      <c r="AV217" s="13" t="s">
        <v>145</v>
      </c>
      <c r="AW217" s="13" t="s">
        <v>30</v>
      </c>
      <c r="AX217" s="13" t="s">
        <v>73</v>
      </c>
      <c r="AY217" s="155" t="s">
        <v>137</v>
      </c>
    </row>
    <row r="218" spans="2:65" s="14" customFormat="1" ht="11.25">
      <c r="B218" s="161"/>
      <c r="D218" s="148" t="s">
        <v>147</v>
      </c>
      <c r="E218" s="162" t="s">
        <v>1</v>
      </c>
      <c r="F218" s="163" t="s">
        <v>150</v>
      </c>
      <c r="H218" s="164">
        <v>20</v>
      </c>
      <c r="I218" s="165"/>
      <c r="L218" s="161"/>
      <c r="M218" s="166"/>
      <c r="T218" s="167"/>
      <c r="AT218" s="162" t="s">
        <v>147</v>
      </c>
      <c r="AU218" s="162" t="s">
        <v>145</v>
      </c>
      <c r="AV218" s="14" t="s">
        <v>144</v>
      </c>
      <c r="AW218" s="14" t="s">
        <v>30</v>
      </c>
      <c r="AX218" s="14" t="s">
        <v>81</v>
      </c>
      <c r="AY218" s="162" t="s">
        <v>137</v>
      </c>
    </row>
    <row r="219" spans="2:65" s="1" customFormat="1" ht="24.2" customHeight="1">
      <c r="B219" s="132"/>
      <c r="C219" s="133" t="s">
        <v>274</v>
      </c>
      <c r="D219" s="133" t="s">
        <v>140</v>
      </c>
      <c r="E219" s="134" t="s">
        <v>275</v>
      </c>
      <c r="F219" s="135" t="s">
        <v>276</v>
      </c>
      <c r="G219" s="136" t="s">
        <v>143</v>
      </c>
      <c r="H219" s="137">
        <v>48</v>
      </c>
      <c r="I219" s="138"/>
      <c r="J219" s="139">
        <f>ROUND(I219*H219,2)</f>
        <v>0</v>
      </c>
      <c r="K219" s="140"/>
      <c r="L219" s="31"/>
      <c r="M219" s="141" t="s">
        <v>1</v>
      </c>
      <c r="N219" s="142" t="s">
        <v>39</v>
      </c>
      <c r="P219" s="143">
        <f>O219*H219</f>
        <v>0</v>
      </c>
      <c r="Q219" s="143">
        <v>0</v>
      </c>
      <c r="R219" s="143">
        <f>Q219*H219</f>
        <v>0</v>
      </c>
      <c r="S219" s="143">
        <v>4.0000000000000001E-3</v>
      </c>
      <c r="T219" s="144">
        <f>S219*H219</f>
        <v>0.192</v>
      </c>
      <c r="AR219" s="145" t="s">
        <v>144</v>
      </c>
      <c r="AT219" s="145" t="s">
        <v>140</v>
      </c>
      <c r="AU219" s="145" t="s">
        <v>145</v>
      </c>
      <c r="AY219" s="16" t="s">
        <v>137</v>
      </c>
      <c r="BE219" s="146">
        <f>IF(N219="základní",J219,0)</f>
        <v>0</v>
      </c>
      <c r="BF219" s="146">
        <f>IF(N219="snížená",J219,0)</f>
        <v>0</v>
      </c>
      <c r="BG219" s="146">
        <f>IF(N219="zákl. přenesená",J219,0)</f>
        <v>0</v>
      </c>
      <c r="BH219" s="146">
        <f>IF(N219="sníž. přenesená",J219,0)</f>
        <v>0</v>
      </c>
      <c r="BI219" s="146">
        <f>IF(N219="nulová",J219,0)</f>
        <v>0</v>
      </c>
      <c r="BJ219" s="16" t="s">
        <v>145</v>
      </c>
      <c r="BK219" s="146">
        <f>ROUND(I219*H219,2)</f>
        <v>0</v>
      </c>
      <c r="BL219" s="16" t="s">
        <v>144</v>
      </c>
      <c r="BM219" s="145" t="s">
        <v>277</v>
      </c>
    </row>
    <row r="220" spans="2:65" s="12" customFormat="1" ht="11.25">
      <c r="B220" s="147"/>
      <c r="D220" s="148" t="s">
        <v>147</v>
      </c>
      <c r="E220" s="149" t="s">
        <v>1</v>
      </c>
      <c r="F220" s="150" t="s">
        <v>148</v>
      </c>
      <c r="H220" s="149" t="s">
        <v>1</v>
      </c>
      <c r="I220" s="151"/>
      <c r="L220" s="147"/>
      <c r="M220" s="152"/>
      <c r="T220" s="153"/>
      <c r="AT220" s="149" t="s">
        <v>147</v>
      </c>
      <c r="AU220" s="149" t="s">
        <v>145</v>
      </c>
      <c r="AV220" s="12" t="s">
        <v>81</v>
      </c>
      <c r="AW220" s="12" t="s">
        <v>30</v>
      </c>
      <c r="AX220" s="12" t="s">
        <v>73</v>
      </c>
      <c r="AY220" s="149" t="s">
        <v>137</v>
      </c>
    </row>
    <row r="221" spans="2:65" s="13" customFormat="1" ht="11.25">
      <c r="B221" s="154"/>
      <c r="D221" s="148" t="s">
        <v>147</v>
      </c>
      <c r="E221" s="155" t="s">
        <v>1</v>
      </c>
      <c r="F221" s="156" t="s">
        <v>149</v>
      </c>
      <c r="H221" s="157">
        <v>48</v>
      </c>
      <c r="I221" s="158"/>
      <c r="L221" s="154"/>
      <c r="M221" s="159"/>
      <c r="T221" s="160"/>
      <c r="AT221" s="155" t="s">
        <v>147</v>
      </c>
      <c r="AU221" s="155" t="s">
        <v>145</v>
      </c>
      <c r="AV221" s="13" t="s">
        <v>145</v>
      </c>
      <c r="AW221" s="13" t="s">
        <v>30</v>
      </c>
      <c r="AX221" s="13" t="s">
        <v>73</v>
      </c>
      <c r="AY221" s="155" t="s">
        <v>137</v>
      </c>
    </row>
    <row r="222" spans="2:65" s="14" customFormat="1" ht="11.25">
      <c r="B222" s="161"/>
      <c r="D222" s="148" t="s">
        <v>147</v>
      </c>
      <c r="E222" s="162" t="s">
        <v>1</v>
      </c>
      <c r="F222" s="163" t="s">
        <v>150</v>
      </c>
      <c r="H222" s="164">
        <v>48</v>
      </c>
      <c r="I222" s="165"/>
      <c r="L222" s="161"/>
      <c r="M222" s="166"/>
      <c r="T222" s="167"/>
      <c r="AT222" s="162" t="s">
        <v>147</v>
      </c>
      <c r="AU222" s="162" t="s">
        <v>145</v>
      </c>
      <c r="AV222" s="14" t="s">
        <v>144</v>
      </c>
      <c r="AW222" s="14" t="s">
        <v>30</v>
      </c>
      <c r="AX222" s="14" t="s">
        <v>81</v>
      </c>
      <c r="AY222" s="162" t="s">
        <v>137</v>
      </c>
    </row>
    <row r="223" spans="2:65" s="1" customFormat="1" ht="24.2" customHeight="1">
      <c r="B223" s="132"/>
      <c r="C223" s="133" t="s">
        <v>278</v>
      </c>
      <c r="D223" s="133" t="s">
        <v>140</v>
      </c>
      <c r="E223" s="134" t="s">
        <v>279</v>
      </c>
      <c r="F223" s="135" t="s">
        <v>280</v>
      </c>
      <c r="G223" s="136" t="s">
        <v>201</v>
      </c>
      <c r="H223" s="137">
        <v>6</v>
      </c>
      <c r="I223" s="138"/>
      <c r="J223" s="139">
        <f>ROUND(I223*H223,2)</f>
        <v>0</v>
      </c>
      <c r="K223" s="140"/>
      <c r="L223" s="31"/>
      <c r="M223" s="141" t="s">
        <v>1</v>
      </c>
      <c r="N223" s="142" t="s">
        <v>39</v>
      </c>
      <c r="P223" s="143">
        <f>O223*H223</f>
        <v>0</v>
      </c>
      <c r="Q223" s="143">
        <v>0</v>
      </c>
      <c r="R223" s="143">
        <f>Q223*H223</f>
        <v>0</v>
      </c>
      <c r="S223" s="143">
        <v>0.36499999999999999</v>
      </c>
      <c r="T223" s="144">
        <f>S223*H223</f>
        <v>2.19</v>
      </c>
      <c r="AR223" s="145" t="s">
        <v>144</v>
      </c>
      <c r="AT223" s="145" t="s">
        <v>140</v>
      </c>
      <c r="AU223" s="145" t="s">
        <v>145</v>
      </c>
      <c r="AY223" s="16" t="s">
        <v>137</v>
      </c>
      <c r="BE223" s="146">
        <f>IF(N223="základní",J223,0)</f>
        <v>0</v>
      </c>
      <c r="BF223" s="146">
        <f>IF(N223="snížená",J223,0)</f>
        <v>0</v>
      </c>
      <c r="BG223" s="146">
        <f>IF(N223="zákl. přenesená",J223,0)</f>
        <v>0</v>
      </c>
      <c r="BH223" s="146">
        <f>IF(N223="sníž. přenesená",J223,0)</f>
        <v>0</v>
      </c>
      <c r="BI223" s="146">
        <f>IF(N223="nulová",J223,0)</f>
        <v>0</v>
      </c>
      <c r="BJ223" s="16" t="s">
        <v>145</v>
      </c>
      <c r="BK223" s="146">
        <f>ROUND(I223*H223,2)</f>
        <v>0</v>
      </c>
      <c r="BL223" s="16" t="s">
        <v>144</v>
      </c>
      <c r="BM223" s="145" t="s">
        <v>281</v>
      </c>
    </row>
    <row r="224" spans="2:65" s="12" customFormat="1" ht="11.25">
      <c r="B224" s="147"/>
      <c r="D224" s="148" t="s">
        <v>147</v>
      </c>
      <c r="E224" s="149" t="s">
        <v>1</v>
      </c>
      <c r="F224" s="150" t="s">
        <v>154</v>
      </c>
      <c r="H224" s="149" t="s">
        <v>1</v>
      </c>
      <c r="I224" s="151"/>
      <c r="L224" s="147"/>
      <c r="M224" s="152"/>
      <c r="T224" s="153"/>
      <c r="AT224" s="149" t="s">
        <v>147</v>
      </c>
      <c r="AU224" s="149" t="s">
        <v>145</v>
      </c>
      <c r="AV224" s="12" t="s">
        <v>81</v>
      </c>
      <c r="AW224" s="12" t="s">
        <v>30</v>
      </c>
      <c r="AX224" s="12" t="s">
        <v>73</v>
      </c>
      <c r="AY224" s="149" t="s">
        <v>137</v>
      </c>
    </row>
    <row r="225" spans="2:65" s="13" customFormat="1" ht="11.25">
      <c r="B225" s="154"/>
      <c r="D225" s="148" t="s">
        <v>147</v>
      </c>
      <c r="E225" s="155" t="s">
        <v>1</v>
      </c>
      <c r="F225" s="156" t="s">
        <v>155</v>
      </c>
      <c r="H225" s="157">
        <v>6</v>
      </c>
      <c r="I225" s="158"/>
      <c r="L225" s="154"/>
      <c r="M225" s="159"/>
      <c r="T225" s="160"/>
      <c r="AT225" s="155" t="s">
        <v>147</v>
      </c>
      <c r="AU225" s="155" t="s">
        <v>145</v>
      </c>
      <c r="AV225" s="13" t="s">
        <v>145</v>
      </c>
      <c r="AW225" s="13" t="s">
        <v>30</v>
      </c>
      <c r="AX225" s="13" t="s">
        <v>73</v>
      </c>
      <c r="AY225" s="155" t="s">
        <v>137</v>
      </c>
    </row>
    <row r="226" spans="2:65" s="14" customFormat="1" ht="11.25">
      <c r="B226" s="161"/>
      <c r="D226" s="148" t="s">
        <v>147</v>
      </c>
      <c r="E226" s="162" t="s">
        <v>1</v>
      </c>
      <c r="F226" s="163" t="s">
        <v>150</v>
      </c>
      <c r="H226" s="164">
        <v>6</v>
      </c>
      <c r="I226" s="165"/>
      <c r="L226" s="161"/>
      <c r="M226" s="166"/>
      <c r="T226" s="167"/>
      <c r="AT226" s="162" t="s">
        <v>147</v>
      </c>
      <c r="AU226" s="162" t="s">
        <v>145</v>
      </c>
      <c r="AV226" s="14" t="s">
        <v>144</v>
      </c>
      <c r="AW226" s="14" t="s">
        <v>30</v>
      </c>
      <c r="AX226" s="14" t="s">
        <v>81</v>
      </c>
      <c r="AY226" s="162" t="s">
        <v>137</v>
      </c>
    </row>
    <row r="227" spans="2:65" s="1" customFormat="1" ht="24.2" customHeight="1">
      <c r="B227" s="132"/>
      <c r="C227" s="133" t="s">
        <v>282</v>
      </c>
      <c r="D227" s="133" t="s">
        <v>140</v>
      </c>
      <c r="E227" s="134" t="s">
        <v>283</v>
      </c>
      <c r="F227" s="135" t="s">
        <v>284</v>
      </c>
      <c r="G227" s="136" t="s">
        <v>143</v>
      </c>
      <c r="H227" s="137">
        <v>96</v>
      </c>
      <c r="I227" s="138"/>
      <c r="J227" s="139">
        <f>ROUND(I227*H227,2)</f>
        <v>0</v>
      </c>
      <c r="K227" s="140"/>
      <c r="L227" s="31"/>
      <c r="M227" s="141" t="s">
        <v>1</v>
      </c>
      <c r="N227" s="142" t="s">
        <v>39</v>
      </c>
      <c r="P227" s="143">
        <f>O227*H227</f>
        <v>0</v>
      </c>
      <c r="Q227" s="143">
        <v>0</v>
      </c>
      <c r="R227" s="143">
        <f>Q227*H227</f>
        <v>0</v>
      </c>
      <c r="S227" s="143">
        <v>1.4999999999999999E-2</v>
      </c>
      <c r="T227" s="144">
        <f>S227*H227</f>
        <v>1.44</v>
      </c>
      <c r="AR227" s="145" t="s">
        <v>144</v>
      </c>
      <c r="AT227" s="145" t="s">
        <v>140</v>
      </c>
      <c r="AU227" s="145" t="s">
        <v>145</v>
      </c>
      <c r="AY227" s="16" t="s">
        <v>137</v>
      </c>
      <c r="BE227" s="146">
        <f>IF(N227="základní",J227,0)</f>
        <v>0</v>
      </c>
      <c r="BF227" s="146">
        <f>IF(N227="snížená",J227,0)</f>
        <v>0</v>
      </c>
      <c r="BG227" s="146">
        <f>IF(N227="zákl. přenesená",J227,0)</f>
        <v>0</v>
      </c>
      <c r="BH227" s="146">
        <f>IF(N227="sníž. přenesená",J227,0)</f>
        <v>0</v>
      </c>
      <c r="BI227" s="146">
        <f>IF(N227="nulová",J227,0)</f>
        <v>0</v>
      </c>
      <c r="BJ227" s="16" t="s">
        <v>145</v>
      </c>
      <c r="BK227" s="146">
        <f>ROUND(I227*H227,2)</f>
        <v>0</v>
      </c>
      <c r="BL227" s="16" t="s">
        <v>144</v>
      </c>
      <c r="BM227" s="145" t="s">
        <v>285</v>
      </c>
    </row>
    <row r="228" spans="2:65" s="13" customFormat="1" ht="11.25">
      <c r="B228" s="154"/>
      <c r="D228" s="148" t="s">
        <v>147</v>
      </c>
      <c r="E228" s="155" t="s">
        <v>1</v>
      </c>
      <c r="F228" s="156" t="s">
        <v>181</v>
      </c>
      <c r="H228" s="157">
        <v>96</v>
      </c>
      <c r="I228" s="158"/>
      <c r="L228" s="154"/>
      <c r="M228" s="159"/>
      <c r="T228" s="160"/>
      <c r="AT228" s="155" t="s">
        <v>147</v>
      </c>
      <c r="AU228" s="155" t="s">
        <v>145</v>
      </c>
      <c r="AV228" s="13" t="s">
        <v>145</v>
      </c>
      <c r="AW228" s="13" t="s">
        <v>30</v>
      </c>
      <c r="AX228" s="13" t="s">
        <v>73</v>
      </c>
      <c r="AY228" s="155" t="s">
        <v>137</v>
      </c>
    </row>
    <row r="229" spans="2:65" s="14" customFormat="1" ht="11.25">
      <c r="B229" s="161"/>
      <c r="D229" s="148" t="s">
        <v>147</v>
      </c>
      <c r="E229" s="162" t="s">
        <v>1</v>
      </c>
      <c r="F229" s="163" t="s">
        <v>150</v>
      </c>
      <c r="H229" s="164">
        <v>96</v>
      </c>
      <c r="I229" s="165"/>
      <c r="L229" s="161"/>
      <c r="M229" s="166"/>
      <c r="T229" s="167"/>
      <c r="AT229" s="162" t="s">
        <v>147</v>
      </c>
      <c r="AU229" s="162" t="s">
        <v>145</v>
      </c>
      <c r="AV229" s="14" t="s">
        <v>144</v>
      </c>
      <c r="AW229" s="14" t="s">
        <v>30</v>
      </c>
      <c r="AX229" s="14" t="s">
        <v>81</v>
      </c>
      <c r="AY229" s="162" t="s">
        <v>137</v>
      </c>
    </row>
    <row r="230" spans="2:65" s="1" customFormat="1" ht="24.2" customHeight="1">
      <c r="B230" s="132"/>
      <c r="C230" s="133" t="s">
        <v>286</v>
      </c>
      <c r="D230" s="133" t="s">
        <v>140</v>
      </c>
      <c r="E230" s="134" t="s">
        <v>287</v>
      </c>
      <c r="F230" s="135" t="s">
        <v>288</v>
      </c>
      <c r="G230" s="136" t="s">
        <v>267</v>
      </c>
      <c r="H230" s="137">
        <v>1.2</v>
      </c>
      <c r="I230" s="138"/>
      <c r="J230" s="139">
        <f>ROUND(I230*H230,2)</f>
        <v>0</v>
      </c>
      <c r="K230" s="140"/>
      <c r="L230" s="31"/>
      <c r="M230" s="141" t="s">
        <v>1</v>
      </c>
      <c r="N230" s="142" t="s">
        <v>39</v>
      </c>
      <c r="P230" s="143">
        <f>O230*H230</f>
        <v>0</v>
      </c>
      <c r="Q230" s="143">
        <v>1.47E-3</v>
      </c>
      <c r="R230" s="143">
        <f>Q230*H230</f>
        <v>1.7639999999999999E-3</v>
      </c>
      <c r="S230" s="143">
        <v>3.9E-2</v>
      </c>
      <c r="T230" s="144">
        <f>S230*H230</f>
        <v>4.6800000000000001E-2</v>
      </c>
      <c r="AR230" s="145" t="s">
        <v>144</v>
      </c>
      <c r="AT230" s="145" t="s">
        <v>140</v>
      </c>
      <c r="AU230" s="145" t="s">
        <v>145</v>
      </c>
      <c r="AY230" s="16" t="s">
        <v>137</v>
      </c>
      <c r="BE230" s="146">
        <f>IF(N230="základní",J230,0)</f>
        <v>0</v>
      </c>
      <c r="BF230" s="146">
        <f>IF(N230="snížená",J230,0)</f>
        <v>0</v>
      </c>
      <c r="BG230" s="146">
        <f>IF(N230="zákl. přenesená",J230,0)</f>
        <v>0</v>
      </c>
      <c r="BH230" s="146">
        <f>IF(N230="sníž. přenesená",J230,0)</f>
        <v>0</v>
      </c>
      <c r="BI230" s="146">
        <f>IF(N230="nulová",J230,0)</f>
        <v>0</v>
      </c>
      <c r="BJ230" s="16" t="s">
        <v>145</v>
      </c>
      <c r="BK230" s="146">
        <f>ROUND(I230*H230,2)</f>
        <v>0</v>
      </c>
      <c r="BL230" s="16" t="s">
        <v>144</v>
      </c>
      <c r="BM230" s="145" t="s">
        <v>289</v>
      </c>
    </row>
    <row r="231" spans="2:65" s="13" customFormat="1" ht="11.25">
      <c r="B231" s="154"/>
      <c r="D231" s="148" t="s">
        <v>147</v>
      </c>
      <c r="E231" s="155" t="s">
        <v>1</v>
      </c>
      <c r="F231" s="156" t="s">
        <v>290</v>
      </c>
      <c r="H231" s="157">
        <v>1.2</v>
      </c>
      <c r="I231" s="158"/>
      <c r="L231" s="154"/>
      <c r="M231" s="159"/>
      <c r="T231" s="160"/>
      <c r="AT231" s="155" t="s">
        <v>147</v>
      </c>
      <c r="AU231" s="155" t="s">
        <v>145</v>
      </c>
      <c r="AV231" s="13" t="s">
        <v>145</v>
      </c>
      <c r="AW231" s="13" t="s">
        <v>30</v>
      </c>
      <c r="AX231" s="13" t="s">
        <v>73</v>
      </c>
      <c r="AY231" s="155" t="s">
        <v>137</v>
      </c>
    </row>
    <row r="232" spans="2:65" s="14" customFormat="1" ht="11.25">
      <c r="B232" s="161"/>
      <c r="D232" s="148" t="s">
        <v>147</v>
      </c>
      <c r="E232" s="162" t="s">
        <v>1</v>
      </c>
      <c r="F232" s="163" t="s">
        <v>150</v>
      </c>
      <c r="H232" s="164">
        <v>1.2</v>
      </c>
      <c r="I232" s="165"/>
      <c r="L232" s="161"/>
      <c r="M232" s="166"/>
      <c r="T232" s="167"/>
      <c r="AT232" s="162" t="s">
        <v>147</v>
      </c>
      <c r="AU232" s="162" t="s">
        <v>145</v>
      </c>
      <c r="AV232" s="14" t="s">
        <v>144</v>
      </c>
      <c r="AW232" s="14" t="s">
        <v>30</v>
      </c>
      <c r="AX232" s="14" t="s">
        <v>81</v>
      </c>
      <c r="AY232" s="162" t="s">
        <v>137</v>
      </c>
    </row>
    <row r="233" spans="2:65" s="1" customFormat="1" ht="16.5" customHeight="1">
      <c r="B233" s="132"/>
      <c r="C233" s="133" t="s">
        <v>291</v>
      </c>
      <c r="D233" s="133" t="s">
        <v>140</v>
      </c>
      <c r="E233" s="134" t="s">
        <v>292</v>
      </c>
      <c r="F233" s="135" t="s">
        <v>293</v>
      </c>
      <c r="G233" s="136" t="s">
        <v>143</v>
      </c>
      <c r="H233" s="137">
        <v>10</v>
      </c>
      <c r="I233" s="138"/>
      <c r="J233" s="139">
        <f>ROUND(I233*H233,2)</f>
        <v>0</v>
      </c>
      <c r="K233" s="140"/>
      <c r="L233" s="31"/>
      <c r="M233" s="141" t="s">
        <v>1</v>
      </c>
      <c r="N233" s="142" t="s">
        <v>39</v>
      </c>
      <c r="P233" s="143">
        <f>O233*H233</f>
        <v>0</v>
      </c>
      <c r="Q233" s="143">
        <v>0</v>
      </c>
      <c r="R233" s="143">
        <f>Q233*H233</f>
        <v>0</v>
      </c>
      <c r="S233" s="143">
        <v>0</v>
      </c>
      <c r="T233" s="144">
        <f>S233*H233</f>
        <v>0</v>
      </c>
      <c r="AR233" s="145" t="s">
        <v>144</v>
      </c>
      <c r="AT233" s="145" t="s">
        <v>140</v>
      </c>
      <c r="AU233" s="145" t="s">
        <v>145</v>
      </c>
      <c r="AY233" s="16" t="s">
        <v>137</v>
      </c>
      <c r="BE233" s="146">
        <f>IF(N233="základní",J233,0)</f>
        <v>0</v>
      </c>
      <c r="BF233" s="146">
        <f>IF(N233="snížená",J233,0)</f>
        <v>0</v>
      </c>
      <c r="BG233" s="146">
        <f>IF(N233="zákl. přenesená",J233,0)</f>
        <v>0</v>
      </c>
      <c r="BH233" s="146">
        <f>IF(N233="sníž. přenesená",J233,0)</f>
        <v>0</v>
      </c>
      <c r="BI233" s="146">
        <f>IF(N233="nulová",J233,0)</f>
        <v>0</v>
      </c>
      <c r="BJ233" s="16" t="s">
        <v>145</v>
      </c>
      <c r="BK233" s="146">
        <f>ROUND(I233*H233,2)</f>
        <v>0</v>
      </c>
      <c r="BL233" s="16" t="s">
        <v>144</v>
      </c>
      <c r="BM233" s="145" t="s">
        <v>294</v>
      </c>
    </row>
    <row r="234" spans="2:65" s="13" customFormat="1" ht="11.25">
      <c r="B234" s="154"/>
      <c r="D234" s="148" t="s">
        <v>147</v>
      </c>
      <c r="E234" s="155" t="s">
        <v>1</v>
      </c>
      <c r="F234" s="156" t="s">
        <v>295</v>
      </c>
      <c r="H234" s="157">
        <v>10</v>
      </c>
      <c r="I234" s="158"/>
      <c r="L234" s="154"/>
      <c r="M234" s="159"/>
      <c r="T234" s="160"/>
      <c r="AT234" s="155" t="s">
        <v>147</v>
      </c>
      <c r="AU234" s="155" t="s">
        <v>145</v>
      </c>
      <c r="AV234" s="13" t="s">
        <v>145</v>
      </c>
      <c r="AW234" s="13" t="s">
        <v>30</v>
      </c>
      <c r="AX234" s="13" t="s">
        <v>73</v>
      </c>
      <c r="AY234" s="155" t="s">
        <v>137</v>
      </c>
    </row>
    <row r="235" spans="2:65" s="14" customFormat="1" ht="11.25">
      <c r="B235" s="161"/>
      <c r="D235" s="148" t="s">
        <v>147</v>
      </c>
      <c r="E235" s="162" t="s">
        <v>1</v>
      </c>
      <c r="F235" s="163" t="s">
        <v>150</v>
      </c>
      <c r="H235" s="164">
        <v>10</v>
      </c>
      <c r="I235" s="165"/>
      <c r="L235" s="161"/>
      <c r="M235" s="166"/>
      <c r="T235" s="167"/>
      <c r="AT235" s="162" t="s">
        <v>147</v>
      </c>
      <c r="AU235" s="162" t="s">
        <v>145</v>
      </c>
      <c r="AV235" s="14" t="s">
        <v>144</v>
      </c>
      <c r="AW235" s="14" t="s">
        <v>30</v>
      </c>
      <c r="AX235" s="14" t="s">
        <v>81</v>
      </c>
      <c r="AY235" s="162" t="s">
        <v>137</v>
      </c>
    </row>
    <row r="236" spans="2:65" s="1" customFormat="1" ht="16.5" customHeight="1">
      <c r="B236" s="132"/>
      <c r="C236" s="133" t="s">
        <v>296</v>
      </c>
      <c r="D236" s="133" t="s">
        <v>140</v>
      </c>
      <c r="E236" s="134" t="s">
        <v>297</v>
      </c>
      <c r="F236" s="135" t="s">
        <v>298</v>
      </c>
      <c r="G236" s="136" t="s">
        <v>213</v>
      </c>
      <c r="H236" s="137">
        <v>1</v>
      </c>
      <c r="I236" s="138"/>
      <c r="J236" s="139">
        <f>ROUND(I236*H236,2)</f>
        <v>0</v>
      </c>
      <c r="K236" s="140"/>
      <c r="L236" s="31"/>
      <c r="M236" s="141" t="s">
        <v>1</v>
      </c>
      <c r="N236" s="142" t="s">
        <v>39</v>
      </c>
      <c r="P236" s="143">
        <f>O236*H236</f>
        <v>0</v>
      </c>
      <c r="Q236" s="143">
        <v>0</v>
      </c>
      <c r="R236" s="143">
        <f>Q236*H236</f>
        <v>0</v>
      </c>
      <c r="S236" s="143">
        <v>0</v>
      </c>
      <c r="T236" s="144">
        <f>S236*H236</f>
        <v>0</v>
      </c>
      <c r="AR236" s="145" t="s">
        <v>144</v>
      </c>
      <c r="AT236" s="145" t="s">
        <v>140</v>
      </c>
      <c r="AU236" s="145" t="s">
        <v>145</v>
      </c>
      <c r="AY236" s="16" t="s">
        <v>137</v>
      </c>
      <c r="BE236" s="146">
        <f>IF(N236="základní",J236,0)</f>
        <v>0</v>
      </c>
      <c r="BF236" s="146">
        <f>IF(N236="snížená",J236,0)</f>
        <v>0</v>
      </c>
      <c r="BG236" s="146">
        <f>IF(N236="zákl. přenesená",J236,0)</f>
        <v>0</v>
      </c>
      <c r="BH236" s="146">
        <f>IF(N236="sníž. přenesená",J236,0)</f>
        <v>0</v>
      </c>
      <c r="BI236" s="146">
        <f>IF(N236="nulová",J236,0)</f>
        <v>0</v>
      </c>
      <c r="BJ236" s="16" t="s">
        <v>145</v>
      </c>
      <c r="BK236" s="146">
        <f>ROUND(I236*H236,2)</f>
        <v>0</v>
      </c>
      <c r="BL236" s="16" t="s">
        <v>144</v>
      </c>
      <c r="BM236" s="145" t="s">
        <v>299</v>
      </c>
    </row>
    <row r="237" spans="2:65" s="13" customFormat="1" ht="11.25">
      <c r="B237" s="154"/>
      <c r="D237" s="148" t="s">
        <v>147</v>
      </c>
      <c r="E237" s="155" t="s">
        <v>1</v>
      </c>
      <c r="F237" s="156" t="s">
        <v>81</v>
      </c>
      <c r="H237" s="157">
        <v>1</v>
      </c>
      <c r="I237" s="158"/>
      <c r="L237" s="154"/>
      <c r="M237" s="159"/>
      <c r="T237" s="160"/>
      <c r="AT237" s="155" t="s">
        <v>147</v>
      </c>
      <c r="AU237" s="155" t="s">
        <v>145</v>
      </c>
      <c r="AV237" s="13" t="s">
        <v>145</v>
      </c>
      <c r="AW237" s="13" t="s">
        <v>30</v>
      </c>
      <c r="AX237" s="13" t="s">
        <v>73</v>
      </c>
      <c r="AY237" s="155" t="s">
        <v>137</v>
      </c>
    </row>
    <row r="238" spans="2:65" s="14" customFormat="1" ht="11.25">
      <c r="B238" s="161"/>
      <c r="D238" s="148" t="s">
        <v>147</v>
      </c>
      <c r="E238" s="162" t="s">
        <v>1</v>
      </c>
      <c r="F238" s="163" t="s">
        <v>150</v>
      </c>
      <c r="H238" s="164">
        <v>1</v>
      </c>
      <c r="I238" s="165"/>
      <c r="L238" s="161"/>
      <c r="M238" s="166"/>
      <c r="T238" s="167"/>
      <c r="AT238" s="162" t="s">
        <v>147</v>
      </c>
      <c r="AU238" s="162" t="s">
        <v>145</v>
      </c>
      <c r="AV238" s="14" t="s">
        <v>144</v>
      </c>
      <c r="AW238" s="14" t="s">
        <v>30</v>
      </c>
      <c r="AX238" s="14" t="s">
        <v>81</v>
      </c>
      <c r="AY238" s="162" t="s">
        <v>137</v>
      </c>
    </row>
    <row r="239" spans="2:65" s="1" customFormat="1" ht="16.5" customHeight="1">
      <c r="B239" s="132"/>
      <c r="C239" s="133" t="s">
        <v>300</v>
      </c>
      <c r="D239" s="133" t="s">
        <v>140</v>
      </c>
      <c r="E239" s="134" t="s">
        <v>301</v>
      </c>
      <c r="F239" s="135" t="s">
        <v>302</v>
      </c>
      <c r="G239" s="136" t="s">
        <v>213</v>
      </c>
      <c r="H239" s="137">
        <v>3</v>
      </c>
      <c r="I239" s="138"/>
      <c r="J239" s="139">
        <f>ROUND(I239*H239,2)</f>
        <v>0</v>
      </c>
      <c r="K239" s="140"/>
      <c r="L239" s="31"/>
      <c r="M239" s="141" t="s">
        <v>1</v>
      </c>
      <c r="N239" s="142" t="s">
        <v>39</v>
      </c>
      <c r="P239" s="143">
        <f>O239*H239</f>
        <v>0</v>
      </c>
      <c r="Q239" s="143">
        <v>0</v>
      </c>
      <c r="R239" s="143">
        <f>Q239*H239</f>
        <v>0</v>
      </c>
      <c r="S239" s="143">
        <v>0</v>
      </c>
      <c r="T239" s="144">
        <f>S239*H239</f>
        <v>0</v>
      </c>
      <c r="AR239" s="145" t="s">
        <v>144</v>
      </c>
      <c r="AT239" s="145" t="s">
        <v>140</v>
      </c>
      <c r="AU239" s="145" t="s">
        <v>145</v>
      </c>
      <c r="AY239" s="16" t="s">
        <v>137</v>
      </c>
      <c r="BE239" s="146">
        <f>IF(N239="základní",J239,0)</f>
        <v>0</v>
      </c>
      <c r="BF239" s="146">
        <f>IF(N239="snížená",J239,0)</f>
        <v>0</v>
      </c>
      <c r="BG239" s="146">
        <f>IF(N239="zákl. přenesená",J239,0)</f>
        <v>0</v>
      </c>
      <c r="BH239" s="146">
        <f>IF(N239="sníž. přenesená",J239,0)</f>
        <v>0</v>
      </c>
      <c r="BI239" s="146">
        <f>IF(N239="nulová",J239,0)</f>
        <v>0</v>
      </c>
      <c r="BJ239" s="16" t="s">
        <v>145</v>
      </c>
      <c r="BK239" s="146">
        <f>ROUND(I239*H239,2)</f>
        <v>0</v>
      </c>
      <c r="BL239" s="16" t="s">
        <v>144</v>
      </c>
      <c r="BM239" s="145" t="s">
        <v>303</v>
      </c>
    </row>
    <row r="240" spans="2:65" s="13" customFormat="1" ht="11.25">
      <c r="B240" s="154"/>
      <c r="D240" s="148" t="s">
        <v>147</v>
      </c>
      <c r="E240" s="155" t="s">
        <v>1</v>
      </c>
      <c r="F240" s="156" t="s">
        <v>304</v>
      </c>
      <c r="H240" s="157">
        <v>3</v>
      </c>
      <c r="I240" s="158"/>
      <c r="L240" s="154"/>
      <c r="M240" s="159"/>
      <c r="T240" s="160"/>
      <c r="AT240" s="155" t="s">
        <v>147</v>
      </c>
      <c r="AU240" s="155" t="s">
        <v>145</v>
      </c>
      <c r="AV240" s="13" t="s">
        <v>145</v>
      </c>
      <c r="AW240" s="13" t="s">
        <v>30</v>
      </c>
      <c r="AX240" s="13" t="s">
        <v>73</v>
      </c>
      <c r="AY240" s="155" t="s">
        <v>137</v>
      </c>
    </row>
    <row r="241" spans="2:65" s="14" customFormat="1" ht="11.25">
      <c r="B241" s="161"/>
      <c r="D241" s="148" t="s">
        <v>147</v>
      </c>
      <c r="E241" s="162" t="s">
        <v>1</v>
      </c>
      <c r="F241" s="163" t="s">
        <v>150</v>
      </c>
      <c r="H241" s="164">
        <v>3</v>
      </c>
      <c r="I241" s="165"/>
      <c r="L241" s="161"/>
      <c r="M241" s="166"/>
      <c r="T241" s="167"/>
      <c r="AT241" s="162" t="s">
        <v>147</v>
      </c>
      <c r="AU241" s="162" t="s">
        <v>145</v>
      </c>
      <c r="AV241" s="14" t="s">
        <v>144</v>
      </c>
      <c r="AW241" s="14" t="s">
        <v>30</v>
      </c>
      <c r="AX241" s="14" t="s">
        <v>81</v>
      </c>
      <c r="AY241" s="162" t="s">
        <v>137</v>
      </c>
    </row>
    <row r="242" spans="2:65" s="1" customFormat="1" ht="16.5" customHeight="1">
      <c r="B242" s="132"/>
      <c r="C242" s="133" t="s">
        <v>305</v>
      </c>
      <c r="D242" s="133" t="s">
        <v>140</v>
      </c>
      <c r="E242" s="134" t="s">
        <v>306</v>
      </c>
      <c r="F242" s="135" t="s">
        <v>307</v>
      </c>
      <c r="G242" s="136" t="s">
        <v>213</v>
      </c>
      <c r="H242" s="137">
        <v>1</v>
      </c>
      <c r="I242" s="138"/>
      <c r="J242" s="139">
        <f>ROUND(I242*H242,2)</f>
        <v>0</v>
      </c>
      <c r="K242" s="140"/>
      <c r="L242" s="31"/>
      <c r="M242" s="141" t="s">
        <v>1</v>
      </c>
      <c r="N242" s="142" t="s">
        <v>39</v>
      </c>
      <c r="P242" s="143">
        <f>O242*H242</f>
        <v>0</v>
      </c>
      <c r="Q242" s="143">
        <v>0</v>
      </c>
      <c r="R242" s="143">
        <f>Q242*H242</f>
        <v>0</v>
      </c>
      <c r="S242" s="143">
        <v>0</v>
      </c>
      <c r="T242" s="144">
        <f>S242*H242</f>
        <v>0</v>
      </c>
      <c r="AR242" s="145" t="s">
        <v>144</v>
      </c>
      <c r="AT242" s="145" t="s">
        <v>140</v>
      </c>
      <c r="AU242" s="145" t="s">
        <v>145</v>
      </c>
      <c r="AY242" s="16" t="s">
        <v>137</v>
      </c>
      <c r="BE242" s="146">
        <f>IF(N242="základní",J242,0)</f>
        <v>0</v>
      </c>
      <c r="BF242" s="146">
        <f>IF(N242="snížená",J242,0)</f>
        <v>0</v>
      </c>
      <c r="BG242" s="146">
        <f>IF(N242="zákl. přenesená",J242,0)</f>
        <v>0</v>
      </c>
      <c r="BH242" s="146">
        <f>IF(N242="sníž. přenesená",J242,0)</f>
        <v>0</v>
      </c>
      <c r="BI242" s="146">
        <f>IF(N242="nulová",J242,0)</f>
        <v>0</v>
      </c>
      <c r="BJ242" s="16" t="s">
        <v>145</v>
      </c>
      <c r="BK242" s="146">
        <f>ROUND(I242*H242,2)</f>
        <v>0</v>
      </c>
      <c r="BL242" s="16" t="s">
        <v>144</v>
      </c>
      <c r="BM242" s="145" t="s">
        <v>308</v>
      </c>
    </row>
    <row r="243" spans="2:65" s="13" customFormat="1" ht="11.25">
      <c r="B243" s="154"/>
      <c r="D243" s="148" t="s">
        <v>147</v>
      </c>
      <c r="E243" s="155" t="s">
        <v>1</v>
      </c>
      <c r="F243" s="156" t="s">
        <v>81</v>
      </c>
      <c r="H243" s="157">
        <v>1</v>
      </c>
      <c r="I243" s="158"/>
      <c r="L243" s="154"/>
      <c r="M243" s="159"/>
      <c r="T243" s="160"/>
      <c r="AT243" s="155" t="s">
        <v>147</v>
      </c>
      <c r="AU243" s="155" t="s">
        <v>145</v>
      </c>
      <c r="AV243" s="13" t="s">
        <v>145</v>
      </c>
      <c r="AW243" s="13" t="s">
        <v>30</v>
      </c>
      <c r="AX243" s="13" t="s">
        <v>73</v>
      </c>
      <c r="AY243" s="155" t="s">
        <v>137</v>
      </c>
    </row>
    <row r="244" spans="2:65" s="14" customFormat="1" ht="11.25">
      <c r="B244" s="161"/>
      <c r="D244" s="148" t="s">
        <v>147</v>
      </c>
      <c r="E244" s="162" t="s">
        <v>1</v>
      </c>
      <c r="F244" s="163" t="s">
        <v>150</v>
      </c>
      <c r="H244" s="164">
        <v>1</v>
      </c>
      <c r="I244" s="165"/>
      <c r="L244" s="161"/>
      <c r="M244" s="166"/>
      <c r="T244" s="167"/>
      <c r="AT244" s="162" t="s">
        <v>147</v>
      </c>
      <c r="AU244" s="162" t="s">
        <v>145</v>
      </c>
      <c r="AV244" s="14" t="s">
        <v>144</v>
      </c>
      <c r="AW244" s="14" t="s">
        <v>30</v>
      </c>
      <c r="AX244" s="14" t="s">
        <v>81</v>
      </c>
      <c r="AY244" s="162" t="s">
        <v>137</v>
      </c>
    </row>
    <row r="245" spans="2:65" s="1" customFormat="1" ht="16.5" customHeight="1">
      <c r="B245" s="132"/>
      <c r="C245" s="133" t="s">
        <v>309</v>
      </c>
      <c r="D245" s="133" t="s">
        <v>140</v>
      </c>
      <c r="E245" s="134" t="s">
        <v>310</v>
      </c>
      <c r="F245" s="135" t="s">
        <v>311</v>
      </c>
      <c r="G245" s="136" t="s">
        <v>143</v>
      </c>
      <c r="H245" s="137">
        <v>24</v>
      </c>
      <c r="I245" s="138"/>
      <c r="J245" s="139">
        <f>ROUND(I245*H245,2)</f>
        <v>0</v>
      </c>
      <c r="K245" s="140"/>
      <c r="L245" s="31"/>
      <c r="M245" s="141" t="s">
        <v>1</v>
      </c>
      <c r="N245" s="142" t="s">
        <v>39</v>
      </c>
      <c r="P245" s="143">
        <f>O245*H245</f>
        <v>0</v>
      </c>
      <c r="Q245" s="143">
        <v>0</v>
      </c>
      <c r="R245" s="143">
        <f>Q245*H245</f>
        <v>0</v>
      </c>
      <c r="S245" s="143">
        <v>0</v>
      </c>
      <c r="T245" s="144">
        <f>S245*H245</f>
        <v>0</v>
      </c>
      <c r="AR245" s="145" t="s">
        <v>144</v>
      </c>
      <c r="AT245" s="145" t="s">
        <v>140</v>
      </c>
      <c r="AU245" s="145" t="s">
        <v>145</v>
      </c>
      <c r="AY245" s="16" t="s">
        <v>137</v>
      </c>
      <c r="BE245" s="146">
        <f>IF(N245="základní",J245,0)</f>
        <v>0</v>
      </c>
      <c r="BF245" s="146">
        <f>IF(N245="snížená",J245,0)</f>
        <v>0</v>
      </c>
      <c r="BG245" s="146">
        <f>IF(N245="zákl. přenesená",J245,0)</f>
        <v>0</v>
      </c>
      <c r="BH245" s="146">
        <f>IF(N245="sníž. přenesená",J245,0)</f>
        <v>0</v>
      </c>
      <c r="BI245" s="146">
        <f>IF(N245="nulová",J245,0)</f>
        <v>0</v>
      </c>
      <c r="BJ245" s="16" t="s">
        <v>145</v>
      </c>
      <c r="BK245" s="146">
        <f>ROUND(I245*H245,2)</f>
        <v>0</v>
      </c>
      <c r="BL245" s="16" t="s">
        <v>144</v>
      </c>
      <c r="BM245" s="145" t="s">
        <v>312</v>
      </c>
    </row>
    <row r="246" spans="2:65" s="13" customFormat="1" ht="11.25">
      <c r="B246" s="154"/>
      <c r="D246" s="148" t="s">
        <v>147</v>
      </c>
      <c r="E246" s="155" t="s">
        <v>1</v>
      </c>
      <c r="F246" s="156" t="s">
        <v>259</v>
      </c>
      <c r="H246" s="157">
        <v>24</v>
      </c>
      <c r="I246" s="158"/>
      <c r="L246" s="154"/>
      <c r="M246" s="159"/>
      <c r="T246" s="160"/>
      <c r="AT246" s="155" t="s">
        <v>147</v>
      </c>
      <c r="AU246" s="155" t="s">
        <v>145</v>
      </c>
      <c r="AV246" s="13" t="s">
        <v>145</v>
      </c>
      <c r="AW246" s="13" t="s">
        <v>30</v>
      </c>
      <c r="AX246" s="13" t="s">
        <v>73</v>
      </c>
      <c r="AY246" s="155" t="s">
        <v>137</v>
      </c>
    </row>
    <row r="247" spans="2:65" s="14" customFormat="1" ht="11.25">
      <c r="B247" s="161"/>
      <c r="D247" s="148" t="s">
        <v>147</v>
      </c>
      <c r="E247" s="162" t="s">
        <v>1</v>
      </c>
      <c r="F247" s="163" t="s">
        <v>150</v>
      </c>
      <c r="H247" s="164">
        <v>24</v>
      </c>
      <c r="I247" s="165"/>
      <c r="L247" s="161"/>
      <c r="M247" s="166"/>
      <c r="T247" s="167"/>
      <c r="AT247" s="162" t="s">
        <v>147</v>
      </c>
      <c r="AU247" s="162" t="s">
        <v>145</v>
      </c>
      <c r="AV247" s="14" t="s">
        <v>144</v>
      </c>
      <c r="AW247" s="14" t="s">
        <v>30</v>
      </c>
      <c r="AX247" s="14" t="s">
        <v>81</v>
      </c>
      <c r="AY247" s="162" t="s">
        <v>137</v>
      </c>
    </row>
    <row r="248" spans="2:65" s="11" customFormat="1" ht="22.9" customHeight="1">
      <c r="B248" s="120"/>
      <c r="D248" s="121" t="s">
        <v>72</v>
      </c>
      <c r="E248" s="130" t="s">
        <v>313</v>
      </c>
      <c r="F248" s="130" t="s">
        <v>314</v>
      </c>
      <c r="I248" s="123"/>
      <c r="J248" s="131">
        <f>BK248</f>
        <v>0</v>
      </c>
      <c r="L248" s="120"/>
      <c r="M248" s="125"/>
      <c r="P248" s="126">
        <f>SUM(P249:P261)</f>
        <v>0</v>
      </c>
      <c r="R248" s="126">
        <f>SUM(R249:R261)</f>
        <v>0</v>
      </c>
      <c r="T248" s="127">
        <f>SUM(T249:T261)</f>
        <v>0</v>
      </c>
      <c r="AR248" s="121" t="s">
        <v>81</v>
      </c>
      <c r="AT248" s="128" t="s">
        <v>72</v>
      </c>
      <c r="AU248" s="128" t="s">
        <v>81</v>
      </c>
      <c r="AY248" s="121" t="s">
        <v>137</v>
      </c>
      <c r="BK248" s="129">
        <f>SUM(BK249:BK261)</f>
        <v>0</v>
      </c>
    </row>
    <row r="249" spans="2:65" s="1" customFormat="1" ht="24.2" customHeight="1">
      <c r="B249" s="132"/>
      <c r="C249" s="133" t="s">
        <v>315</v>
      </c>
      <c r="D249" s="133" t="s">
        <v>140</v>
      </c>
      <c r="E249" s="134" t="s">
        <v>316</v>
      </c>
      <c r="F249" s="135" t="s">
        <v>317</v>
      </c>
      <c r="G249" s="136" t="s">
        <v>194</v>
      </c>
      <c r="H249" s="137">
        <v>30.094000000000001</v>
      </c>
      <c r="I249" s="138"/>
      <c r="J249" s="139">
        <f>ROUND(I249*H249,2)</f>
        <v>0</v>
      </c>
      <c r="K249" s="140"/>
      <c r="L249" s="31"/>
      <c r="M249" s="141" t="s">
        <v>1</v>
      </c>
      <c r="N249" s="142" t="s">
        <v>39</v>
      </c>
      <c r="P249" s="143">
        <f>O249*H249</f>
        <v>0</v>
      </c>
      <c r="Q249" s="143">
        <v>0</v>
      </c>
      <c r="R249" s="143">
        <f>Q249*H249</f>
        <v>0</v>
      </c>
      <c r="S249" s="143">
        <v>0</v>
      </c>
      <c r="T249" s="144">
        <f>S249*H249</f>
        <v>0</v>
      </c>
      <c r="AR249" s="145" t="s">
        <v>144</v>
      </c>
      <c r="AT249" s="145" t="s">
        <v>140</v>
      </c>
      <c r="AU249" s="145" t="s">
        <v>145</v>
      </c>
      <c r="AY249" s="16" t="s">
        <v>137</v>
      </c>
      <c r="BE249" s="146">
        <f>IF(N249="základní",J249,0)</f>
        <v>0</v>
      </c>
      <c r="BF249" s="146">
        <f>IF(N249="snížená",J249,0)</f>
        <v>0</v>
      </c>
      <c r="BG249" s="146">
        <f>IF(N249="zákl. přenesená",J249,0)</f>
        <v>0</v>
      </c>
      <c r="BH249" s="146">
        <f>IF(N249="sníž. přenesená",J249,0)</f>
        <v>0</v>
      </c>
      <c r="BI249" s="146">
        <f>IF(N249="nulová",J249,0)</f>
        <v>0</v>
      </c>
      <c r="BJ249" s="16" t="s">
        <v>145</v>
      </c>
      <c r="BK249" s="146">
        <f>ROUND(I249*H249,2)</f>
        <v>0</v>
      </c>
      <c r="BL249" s="16" t="s">
        <v>144</v>
      </c>
      <c r="BM249" s="145" t="s">
        <v>318</v>
      </c>
    </row>
    <row r="250" spans="2:65" s="1" customFormat="1" ht="24.2" customHeight="1">
      <c r="B250" s="132"/>
      <c r="C250" s="133" t="s">
        <v>319</v>
      </c>
      <c r="D250" s="133" t="s">
        <v>140</v>
      </c>
      <c r="E250" s="134" t="s">
        <v>320</v>
      </c>
      <c r="F250" s="135" t="s">
        <v>321</v>
      </c>
      <c r="G250" s="136" t="s">
        <v>194</v>
      </c>
      <c r="H250" s="137">
        <v>30.094000000000001</v>
      </c>
      <c r="I250" s="138"/>
      <c r="J250" s="139">
        <f>ROUND(I250*H250,2)</f>
        <v>0</v>
      </c>
      <c r="K250" s="140"/>
      <c r="L250" s="31"/>
      <c r="M250" s="141" t="s">
        <v>1</v>
      </c>
      <c r="N250" s="142" t="s">
        <v>39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144</v>
      </c>
      <c r="AT250" s="145" t="s">
        <v>140</v>
      </c>
      <c r="AU250" s="145" t="s">
        <v>145</v>
      </c>
      <c r="AY250" s="16" t="s">
        <v>137</v>
      </c>
      <c r="BE250" s="146">
        <f>IF(N250="základní",J250,0)</f>
        <v>0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6" t="s">
        <v>145</v>
      </c>
      <c r="BK250" s="146">
        <f>ROUND(I250*H250,2)</f>
        <v>0</v>
      </c>
      <c r="BL250" s="16" t="s">
        <v>144</v>
      </c>
      <c r="BM250" s="145" t="s">
        <v>322</v>
      </c>
    </row>
    <row r="251" spans="2:65" s="1" customFormat="1" ht="24.2" customHeight="1">
      <c r="B251" s="132"/>
      <c r="C251" s="133" t="s">
        <v>323</v>
      </c>
      <c r="D251" s="133" t="s">
        <v>140</v>
      </c>
      <c r="E251" s="134" t="s">
        <v>324</v>
      </c>
      <c r="F251" s="135" t="s">
        <v>325</v>
      </c>
      <c r="G251" s="136" t="s">
        <v>194</v>
      </c>
      <c r="H251" s="137">
        <v>571.78599999999994</v>
      </c>
      <c r="I251" s="138"/>
      <c r="J251" s="139">
        <f>ROUND(I251*H251,2)</f>
        <v>0</v>
      </c>
      <c r="K251" s="140"/>
      <c r="L251" s="31"/>
      <c r="M251" s="141" t="s">
        <v>1</v>
      </c>
      <c r="N251" s="142" t="s">
        <v>39</v>
      </c>
      <c r="P251" s="143">
        <f>O251*H251</f>
        <v>0</v>
      </c>
      <c r="Q251" s="143">
        <v>0</v>
      </c>
      <c r="R251" s="143">
        <f>Q251*H251</f>
        <v>0</v>
      </c>
      <c r="S251" s="143">
        <v>0</v>
      </c>
      <c r="T251" s="144">
        <f>S251*H251</f>
        <v>0</v>
      </c>
      <c r="AR251" s="145" t="s">
        <v>144</v>
      </c>
      <c r="AT251" s="145" t="s">
        <v>140</v>
      </c>
      <c r="AU251" s="145" t="s">
        <v>145</v>
      </c>
      <c r="AY251" s="16" t="s">
        <v>137</v>
      </c>
      <c r="BE251" s="146">
        <f>IF(N251="základní",J251,0)</f>
        <v>0</v>
      </c>
      <c r="BF251" s="146">
        <f>IF(N251="snížená",J251,0)</f>
        <v>0</v>
      </c>
      <c r="BG251" s="146">
        <f>IF(N251="zákl. přenesená",J251,0)</f>
        <v>0</v>
      </c>
      <c r="BH251" s="146">
        <f>IF(N251="sníž. přenesená",J251,0)</f>
        <v>0</v>
      </c>
      <c r="BI251" s="146">
        <f>IF(N251="nulová",J251,0)</f>
        <v>0</v>
      </c>
      <c r="BJ251" s="16" t="s">
        <v>145</v>
      </c>
      <c r="BK251" s="146">
        <f>ROUND(I251*H251,2)</f>
        <v>0</v>
      </c>
      <c r="BL251" s="16" t="s">
        <v>144</v>
      </c>
      <c r="BM251" s="145" t="s">
        <v>326</v>
      </c>
    </row>
    <row r="252" spans="2:65" s="13" customFormat="1" ht="11.25">
      <c r="B252" s="154"/>
      <c r="D252" s="148" t="s">
        <v>147</v>
      </c>
      <c r="F252" s="156" t="s">
        <v>327</v>
      </c>
      <c r="H252" s="157">
        <v>571.78599999999994</v>
      </c>
      <c r="I252" s="158"/>
      <c r="L252" s="154"/>
      <c r="M252" s="159"/>
      <c r="T252" s="160"/>
      <c r="AT252" s="155" t="s">
        <v>147</v>
      </c>
      <c r="AU252" s="155" t="s">
        <v>145</v>
      </c>
      <c r="AV252" s="13" t="s">
        <v>145</v>
      </c>
      <c r="AW252" s="13" t="s">
        <v>3</v>
      </c>
      <c r="AX252" s="13" t="s">
        <v>81</v>
      </c>
      <c r="AY252" s="155" t="s">
        <v>137</v>
      </c>
    </row>
    <row r="253" spans="2:65" s="1" customFormat="1" ht="33" customHeight="1">
      <c r="B253" s="132"/>
      <c r="C253" s="133" t="s">
        <v>328</v>
      </c>
      <c r="D253" s="133" t="s">
        <v>140</v>
      </c>
      <c r="E253" s="134" t="s">
        <v>329</v>
      </c>
      <c r="F253" s="135" t="s">
        <v>330</v>
      </c>
      <c r="G253" s="136" t="s">
        <v>194</v>
      </c>
      <c r="H253" s="137">
        <v>5.85</v>
      </c>
      <c r="I253" s="138"/>
      <c r="J253" s="139">
        <f>ROUND(I253*H253,2)</f>
        <v>0</v>
      </c>
      <c r="K253" s="140"/>
      <c r="L253" s="31"/>
      <c r="M253" s="141" t="s">
        <v>1</v>
      </c>
      <c r="N253" s="142" t="s">
        <v>39</v>
      </c>
      <c r="P253" s="143">
        <f>O253*H253</f>
        <v>0</v>
      </c>
      <c r="Q253" s="143">
        <v>0</v>
      </c>
      <c r="R253" s="143">
        <f>Q253*H253</f>
        <v>0</v>
      </c>
      <c r="S253" s="143">
        <v>0</v>
      </c>
      <c r="T253" s="144">
        <f>S253*H253</f>
        <v>0</v>
      </c>
      <c r="AR253" s="145" t="s">
        <v>144</v>
      </c>
      <c r="AT253" s="145" t="s">
        <v>140</v>
      </c>
      <c r="AU253" s="145" t="s">
        <v>145</v>
      </c>
      <c r="AY253" s="16" t="s">
        <v>137</v>
      </c>
      <c r="BE253" s="146">
        <f>IF(N253="základní",J253,0)</f>
        <v>0</v>
      </c>
      <c r="BF253" s="146">
        <f>IF(N253="snížená",J253,0)</f>
        <v>0</v>
      </c>
      <c r="BG253" s="146">
        <f>IF(N253="zákl. přenesená",J253,0)</f>
        <v>0</v>
      </c>
      <c r="BH253" s="146">
        <f>IF(N253="sníž. přenesená",J253,0)</f>
        <v>0</v>
      </c>
      <c r="BI253" s="146">
        <f>IF(N253="nulová",J253,0)</f>
        <v>0</v>
      </c>
      <c r="BJ253" s="16" t="s">
        <v>145</v>
      </c>
      <c r="BK253" s="146">
        <f>ROUND(I253*H253,2)</f>
        <v>0</v>
      </c>
      <c r="BL253" s="16" t="s">
        <v>144</v>
      </c>
      <c r="BM253" s="145" t="s">
        <v>331</v>
      </c>
    </row>
    <row r="254" spans="2:65" s="13" customFormat="1" ht="11.25">
      <c r="B254" s="154"/>
      <c r="D254" s="148" t="s">
        <v>147</v>
      </c>
      <c r="E254" s="155" t="s">
        <v>1</v>
      </c>
      <c r="F254" s="156" t="s">
        <v>332</v>
      </c>
      <c r="H254" s="157">
        <v>5.85</v>
      </c>
      <c r="I254" s="158"/>
      <c r="L254" s="154"/>
      <c r="M254" s="159"/>
      <c r="T254" s="160"/>
      <c r="AT254" s="155" t="s">
        <v>147</v>
      </c>
      <c r="AU254" s="155" t="s">
        <v>145</v>
      </c>
      <c r="AV254" s="13" t="s">
        <v>145</v>
      </c>
      <c r="AW254" s="13" t="s">
        <v>30</v>
      </c>
      <c r="AX254" s="13" t="s">
        <v>73</v>
      </c>
      <c r="AY254" s="155" t="s">
        <v>137</v>
      </c>
    </row>
    <row r="255" spans="2:65" s="14" customFormat="1" ht="11.25">
      <c r="B255" s="161"/>
      <c r="D255" s="148" t="s">
        <v>147</v>
      </c>
      <c r="E255" s="162" t="s">
        <v>1</v>
      </c>
      <c r="F255" s="163" t="s">
        <v>150</v>
      </c>
      <c r="H255" s="164">
        <v>5.85</v>
      </c>
      <c r="I255" s="165"/>
      <c r="L255" s="161"/>
      <c r="M255" s="166"/>
      <c r="T255" s="167"/>
      <c r="AT255" s="162" t="s">
        <v>147</v>
      </c>
      <c r="AU255" s="162" t="s">
        <v>145</v>
      </c>
      <c r="AV255" s="14" t="s">
        <v>144</v>
      </c>
      <c r="AW255" s="14" t="s">
        <v>30</v>
      </c>
      <c r="AX255" s="14" t="s">
        <v>81</v>
      </c>
      <c r="AY255" s="162" t="s">
        <v>137</v>
      </c>
    </row>
    <row r="256" spans="2:65" s="1" customFormat="1" ht="33" customHeight="1">
      <c r="B256" s="132"/>
      <c r="C256" s="133" t="s">
        <v>333</v>
      </c>
      <c r="D256" s="133" t="s">
        <v>140</v>
      </c>
      <c r="E256" s="134" t="s">
        <v>334</v>
      </c>
      <c r="F256" s="135" t="s">
        <v>335</v>
      </c>
      <c r="G256" s="136" t="s">
        <v>194</v>
      </c>
      <c r="H256" s="137">
        <v>3.181</v>
      </c>
      <c r="I256" s="138"/>
      <c r="J256" s="139">
        <f>ROUND(I256*H256,2)</f>
        <v>0</v>
      </c>
      <c r="K256" s="140"/>
      <c r="L256" s="31"/>
      <c r="M256" s="141" t="s">
        <v>1</v>
      </c>
      <c r="N256" s="142" t="s">
        <v>39</v>
      </c>
      <c r="P256" s="143">
        <f>O256*H256</f>
        <v>0</v>
      </c>
      <c r="Q256" s="143">
        <v>0</v>
      </c>
      <c r="R256" s="143">
        <f>Q256*H256</f>
        <v>0</v>
      </c>
      <c r="S256" s="143">
        <v>0</v>
      </c>
      <c r="T256" s="144">
        <f>S256*H256</f>
        <v>0</v>
      </c>
      <c r="AR256" s="145" t="s">
        <v>144</v>
      </c>
      <c r="AT256" s="145" t="s">
        <v>140</v>
      </c>
      <c r="AU256" s="145" t="s">
        <v>145</v>
      </c>
      <c r="AY256" s="16" t="s">
        <v>137</v>
      </c>
      <c r="BE256" s="146">
        <f>IF(N256="základní",J256,0)</f>
        <v>0</v>
      </c>
      <c r="BF256" s="146">
        <f>IF(N256="snížená",J256,0)</f>
        <v>0</v>
      </c>
      <c r="BG256" s="146">
        <f>IF(N256="zákl. přenesená",J256,0)</f>
        <v>0</v>
      </c>
      <c r="BH256" s="146">
        <f>IF(N256="sníž. přenesená",J256,0)</f>
        <v>0</v>
      </c>
      <c r="BI256" s="146">
        <f>IF(N256="nulová",J256,0)</f>
        <v>0</v>
      </c>
      <c r="BJ256" s="16" t="s">
        <v>145</v>
      </c>
      <c r="BK256" s="146">
        <f>ROUND(I256*H256,2)</f>
        <v>0</v>
      </c>
      <c r="BL256" s="16" t="s">
        <v>144</v>
      </c>
      <c r="BM256" s="145" t="s">
        <v>336</v>
      </c>
    </row>
    <row r="257" spans="2:65" s="13" customFormat="1" ht="11.25">
      <c r="B257" s="154"/>
      <c r="D257" s="148" t="s">
        <v>147</v>
      </c>
      <c r="E257" s="155" t="s">
        <v>1</v>
      </c>
      <c r="F257" s="156" t="s">
        <v>337</v>
      </c>
      <c r="H257" s="157">
        <v>3.181</v>
      </c>
      <c r="I257" s="158"/>
      <c r="L257" s="154"/>
      <c r="M257" s="159"/>
      <c r="T257" s="160"/>
      <c r="AT257" s="155" t="s">
        <v>147</v>
      </c>
      <c r="AU257" s="155" t="s">
        <v>145</v>
      </c>
      <c r="AV257" s="13" t="s">
        <v>145</v>
      </c>
      <c r="AW257" s="13" t="s">
        <v>30</v>
      </c>
      <c r="AX257" s="13" t="s">
        <v>73</v>
      </c>
      <c r="AY257" s="155" t="s">
        <v>137</v>
      </c>
    </row>
    <row r="258" spans="2:65" s="14" customFormat="1" ht="11.25">
      <c r="B258" s="161"/>
      <c r="D258" s="148" t="s">
        <v>147</v>
      </c>
      <c r="E258" s="162" t="s">
        <v>1</v>
      </c>
      <c r="F258" s="163" t="s">
        <v>150</v>
      </c>
      <c r="H258" s="164">
        <v>3.181</v>
      </c>
      <c r="I258" s="165"/>
      <c r="L258" s="161"/>
      <c r="M258" s="166"/>
      <c r="T258" s="167"/>
      <c r="AT258" s="162" t="s">
        <v>147</v>
      </c>
      <c r="AU258" s="162" t="s">
        <v>145</v>
      </c>
      <c r="AV258" s="14" t="s">
        <v>144</v>
      </c>
      <c r="AW258" s="14" t="s">
        <v>30</v>
      </c>
      <c r="AX258" s="14" t="s">
        <v>81</v>
      </c>
      <c r="AY258" s="162" t="s">
        <v>137</v>
      </c>
    </row>
    <row r="259" spans="2:65" s="1" customFormat="1" ht="33" customHeight="1">
      <c r="B259" s="132"/>
      <c r="C259" s="133" t="s">
        <v>338</v>
      </c>
      <c r="D259" s="133" t="s">
        <v>140</v>
      </c>
      <c r="E259" s="134" t="s">
        <v>339</v>
      </c>
      <c r="F259" s="135" t="s">
        <v>340</v>
      </c>
      <c r="G259" s="136" t="s">
        <v>194</v>
      </c>
      <c r="H259" s="137">
        <v>18.677</v>
      </c>
      <c r="I259" s="138"/>
      <c r="J259" s="139">
        <f>ROUND(I259*H259,2)</f>
        <v>0</v>
      </c>
      <c r="K259" s="140"/>
      <c r="L259" s="31"/>
      <c r="M259" s="141" t="s">
        <v>1</v>
      </c>
      <c r="N259" s="142" t="s">
        <v>39</v>
      </c>
      <c r="P259" s="143">
        <f>O259*H259</f>
        <v>0</v>
      </c>
      <c r="Q259" s="143">
        <v>0</v>
      </c>
      <c r="R259" s="143">
        <f>Q259*H259</f>
        <v>0</v>
      </c>
      <c r="S259" s="143">
        <v>0</v>
      </c>
      <c r="T259" s="144">
        <f>S259*H259</f>
        <v>0</v>
      </c>
      <c r="AR259" s="145" t="s">
        <v>144</v>
      </c>
      <c r="AT259" s="145" t="s">
        <v>140</v>
      </c>
      <c r="AU259" s="145" t="s">
        <v>145</v>
      </c>
      <c r="AY259" s="16" t="s">
        <v>137</v>
      </c>
      <c r="BE259" s="146">
        <f>IF(N259="základní",J259,0)</f>
        <v>0</v>
      </c>
      <c r="BF259" s="146">
        <f>IF(N259="snížená",J259,0)</f>
        <v>0</v>
      </c>
      <c r="BG259" s="146">
        <f>IF(N259="zákl. přenesená",J259,0)</f>
        <v>0</v>
      </c>
      <c r="BH259" s="146">
        <f>IF(N259="sníž. přenesená",J259,0)</f>
        <v>0</v>
      </c>
      <c r="BI259" s="146">
        <f>IF(N259="nulová",J259,0)</f>
        <v>0</v>
      </c>
      <c r="BJ259" s="16" t="s">
        <v>145</v>
      </c>
      <c r="BK259" s="146">
        <f>ROUND(I259*H259,2)</f>
        <v>0</v>
      </c>
      <c r="BL259" s="16" t="s">
        <v>144</v>
      </c>
      <c r="BM259" s="145" t="s">
        <v>341</v>
      </c>
    </row>
    <row r="260" spans="2:65" s="13" customFormat="1" ht="11.25">
      <c r="B260" s="154"/>
      <c r="D260" s="148" t="s">
        <v>147</v>
      </c>
      <c r="E260" s="155" t="s">
        <v>1</v>
      </c>
      <c r="F260" s="156" t="s">
        <v>342</v>
      </c>
      <c r="H260" s="157">
        <v>18.677</v>
      </c>
      <c r="I260" s="158"/>
      <c r="L260" s="154"/>
      <c r="M260" s="159"/>
      <c r="T260" s="160"/>
      <c r="AT260" s="155" t="s">
        <v>147</v>
      </c>
      <c r="AU260" s="155" t="s">
        <v>145</v>
      </c>
      <c r="AV260" s="13" t="s">
        <v>145</v>
      </c>
      <c r="AW260" s="13" t="s">
        <v>30</v>
      </c>
      <c r="AX260" s="13" t="s">
        <v>73</v>
      </c>
      <c r="AY260" s="155" t="s">
        <v>137</v>
      </c>
    </row>
    <row r="261" spans="2:65" s="14" customFormat="1" ht="11.25">
      <c r="B261" s="161"/>
      <c r="D261" s="148" t="s">
        <v>147</v>
      </c>
      <c r="E261" s="162" t="s">
        <v>1</v>
      </c>
      <c r="F261" s="163" t="s">
        <v>150</v>
      </c>
      <c r="H261" s="164">
        <v>18.677</v>
      </c>
      <c r="I261" s="165"/>
      <c r="L261" s="161"/>
      <c r="M261" s="166"/>
      <c r="T261" s="167"/>
      <c r="AT261" s="162" t="s">
        <v>147</v>
      </c>
      <c r="AU261" s="162" t="s">
        <v>145</v>
      </c>
      <c r="AV261" s="14" t="s">
        <v>144</v>
      </c>
      <c r="AW261" s="14" t="s">
        <v>30</v>
      </c>
      <c r="AX261" s="14" t="s">
        <v>81</v>
      </c>
      <c r="AY261" s="162" t="s">
        <v>137</v>
      </c>
    </row>
    <row r="262" spans="2:65" s="11" customFormat="1" ht="22.9" customHeight="1">
      <c r="B262" s="120"/>
      <c r="D262" s="121" t="s">
        <v>72</v>
      </c>
      <c r="E262" s="130" t="s">
        <v>343</v>
      </c>
      <c r="F262" s="130" t="s">
        <v>344</v>
      </c>
      <c r="I262" s="123"/>
      <c r="J262" s="131">
        <f>BK262</f>
        <v>0</v>
      </c>
      <c r="L262" s="120"/>
      <c r="M262" s="125"/>
      <c r="P262" s="126">
        <f>P263</f>
        <v>0</v>
      </c>
      <c r="R262" s="126">
        <f>R263</f>
        <v>0</v>
      </c>
      <c r="T262" s="127">
        <f>T263</f>
        <v>0</v>
      </c>
      <c r="AR262" s="121" t="s">
        <v>81</v>
      </c>
      <c r="AT262" s="128" t="s">
        <v>72</v>
      </c>
      <c r="AU262" s="128" t="s">
        <v>81</v>
      </c>
      <c r="AY262" s="121" t="s">
        <v>137</v>
      </c>
      <c r="BK262" s="129">
        <f>BK263</f>
        <v>0</v>
      </c>
    </row>
    <row r="263" spans="2:65" s="1" customFormat="1" ht="16.5" customHeight="1">
      <c r="B263" s="132"/>
      <c r="C263" s="133" t="s">
        <v>345</v>
      </c>
      <c r="D263" s="133" t="s">
        <v>140</v>
      </c>
      <c r="E263" s="134" t="s">
        <v>346</v>
      </c>
      <c r="F263" s="135" t="s">
        <v>347</v>
      </c>
      <c r="G263" s="136" t="s">
        <v>194</v>
      </c>
      <c r="H263" s="137">
        <v>7.7839999999999998</v>
      </c>
      <c r="I263" s="138"/>
      <c r="J263" s="139">
        <f>ROUND(I263*H263,2)</f>
        <v>0</v>
      </c>
      <c r="K263" s="140"/>
      <c r="L263" s="31"/>
      <c r="M263" s="141" t="s">
        <v>1</v>
      </c>
      <c r="N263" s="142" t="s">
        <v>39</v>
      </c>
      <c r="P263" s="143">
        <f>O263*H263</f>
        <v>0</v>
      </c>
      <c r="Q263" s="143">
        <v>0</v>
      </c>
      <c r="R263" s="143">
        <f>Q263*H263</f>
        <v>0</v>
      </c>
      <c r="S263" s="143">
        <v>0</v>
      </c>
      <c r="T263" s="144">
        <f>S263*H263</f>
        <v>0</v>
      </c>
      <c r="AR263" s="145" t="s">
        <v>144</v>
      </c>
      <c r="AT263" s="145" t="s">
        <v>140</v>
      </c>
      <c r="AU263" s="145" t="s">
        <v>145</v>
      </c>
      <c r="AY263" s="16" t="s">
        <v>137</v>
      </c>
      <c r="BE263" s="146">
        <f>IF(N263="základní",J263,0)</f>
        <v>0</v>
      </c>
      <c r="BF263" s="146">
        <f>IF(N263="snížená",J263,0)</f>
        <v>0</v>
      </c>
      <c r="BG263" s="146">
        <f>IF(N263="zákl. přenesená",J263,0)</f>
        <v>0</v>
      </c>
      <c r="BH263" s="146">
        <f>IF(N263="sníž. přenesená",J263,0)</f>
        <v>0</v>
      </c>
      <c r="BI263" s="146">
        <f>IF(N263="nulová",J263,0)</f>
        <v>0</v>
      </c>
      <c r="BJ263" s="16" t="s">
        <v>145</v>
      </c>
      <c r="BK263" s="146">
        <f>ROUND(I263*H263,2)</f>
        <v>0</v>
      </c>
      <c r="BL263" s="16" t="s">
        <v>144</v>
      </c>
      <c r="BM263" s="145" t="s">
        <v>348</v>
      </c>
    </row>
    <row r="264" spans="2:65" s="11" customFormat="1" ht="25.9" customHeight="1">
      <c r="B264" s="120"/>
      <c r="D264" s="121" t="s">
        <v>72</v>
      </c>
      <c r="E264" s="122" t="s">
        <v>349</v>
      </c>
      <c r="F264" s="122" t="s">
        <v>350</v>
      </c>
      <c r="I264" s="123"/>
      <c r="J264" s="124">
        <f>BK264</f>
        <v>0</v>
      </c>
      <c r="L264" s="120"/>
      <c r="M264" s="125"/>
      <c r="P264" s="126">
        <f>P265+P276+P310+P324+P346+P350+P374+P380</f>
        <v>0</v>
      </c>
      <c r="R264" s="126">
        <f>R265+R276+R310+R324+R346+R350+R374+R380</f>
        <v>12.339349319999998</v>
      </c>
      <c r="T264" s="127">
        <f>T265+T276+T310+T324+T346+T350+T374+T380</f>
        <v>3.1943043999999996</v>
      </c>
      <c r="AR264" s="121" t="s">
        <v>145</v>
      </c>
      <c r="AT264" s="128" t="s">
        <v>72</v>
      </c>
      <c r="AU264" s="128" t="s">
        <v>73</v>
      </c>
      <c r="AY264" s="121" t="s">
        <v>137</v>
      </c>
      <c r="BK264" s="129">
        <f>BK265+BK276+BK310+BK324+BK346+BK350+BK374+BK380</f>
        <v>0</v>
      </c>
    </row>
    <row r="265" spans="2:65" s="11" customFormat="1" ht="22.9" customHeight="1">
      <c r="B265" s="120"/>
      <c r="D265" s="121" t="s">
        <v>72</v>
      </c>
      <c r="E265" s="130" t="s">
        <v>351</v>
      </c>
      <c r="F265" s="130" t="s">
        <v>352</v>
      </c>
      <c r="I265" s="123"/>
      <c r="J265" s="131">
        <f>BK265</f>
        <v>0</v>
      </c>
      <c r="L265" s="120"/>
      <c r="M265" s="125"/>
      <c r="P265" s="126">
        <f>SUM(P266:P275)</f>
        <v>0</v>
      </c>
      <c r="R265" s="126">
        <f>SUM(R266:R275)</f>
        <v>0</v>
      </c>
      <c r="T265" s="127">
        <f>SUM(T266:T275)</f>
        <v>0.72</v>
      </c>
      <c r="AR265" s="121" t="s">
        <v>145</v>
      </c>
      <c r="AT265" s="128" t="s">
        <v>72</v>
      </c>
      <c r="AU265" s="128" t="s">
        <v>81</v>
      </c>
      <c r="AY265" s="121" t="s">
        <v>137</v>
      </c>
      <c r="BK265" s="129">
        <f>SUM(BK266:BK275)</f>
        <v>0</v>
      </c>
    </row>
    <row r="266" spans="2:65" s="1" customFormat="1" ht="16.5" customHeight="1">
      <c r="B266" s="132"/>
      <c r="C266" s="133" t="s">
        <v>353</v>
      </c>
      <c r="D266" s="133" t="s">
        <v>140</v>
      </c>
      <c r="E266" s="134" t="s">
        <v>354</v>
      </c>
      <c r="F266" s="135" t="s">
        <v>355</v>
      </c>
      <c r="G266" s="136" t="s">
        <v>356</v>
      </c>
      <c r="H266" s="137">
        <v>72</v>
      </c>
      <c r="I266" s="138"/>
      <c r="J266" s="139">
        <f>ROUND(I266*H266,2)</f>
        <v>0</v>
      </c>
      <c r="K266" s="140"/>
      <c r="L266" s="31"/>
      <c r="M266" s="141" t="s">
        <v>1</v>
      </c>
      <c r="N266" s="142" t="s">
        <v>39</v>
      </c>
      <c r="P266" s="143">
        <f>O266*H266</f>
        <v>0</v>
      </c>
      <c r="Q266" s="143">
        <v>0</v>
      </c>
      <c r="R266" s="143">
        <f>Q266*H266</f>
        <v>0</v>
      </c>
      <c r="S266" s="143">
        <v>0</v>
      </c>
      <c r="T266" s="144">
        <f>S266*H266</f>
        <v>0</v>
      </c>
      <c r="AR266" s="145" t="s">
        <v>224</v>
      </c>
      <c r="AT266" s="145" t="s">
        <v>140</v>
      </c>
      <c r="AU266" s="145" t="s">
        <v>145</v>
      </c>
      <c r="AY266" s="16" t="s">
        <v>137</v>
      </c>
      <c r="BE266" s="146">
        <f>IF(N266="základní",J266,0)</f>
        <v>0</v>
      </c>
      <c r="BF266" s="146">
        <f>IF(N266="snížená",J266,0)</f>
        <v>0</v>
      </c>
      <c r="BG266" s="146">
        <f>IF(N266="zákl. přenesená",J266,0)</f>
        <v>0</v>
      </c>
      <c r="BH266" s="146">
        <f>IF(N266="sníž. přenesená",J266,0)</f>
        <v>0</v>
      </c>
      <c r="BI266" s="146">
        <f>IF(N266="nulová",J266,0)</f>
        <v>0</v>
      </c>
      <c r="BJ266" s="16" t="s">
        <v>145</v>
      </c>
      <c r="BK266" s="146">
        <f>ROUND(I266*H266,2)</f>
        <v>0</v>
      </c>
      <c r="BL266" s="16" t="s">
        <v>224</v>
      </c>
      <c r="BM266" s="145" t="s">
        <v>357</v>
      </c>
    </row>
    <row r="267" spans="2:65" s="12" customFormat="1" ht="11.25">
      <c r="B267" s="147"/>
      <c r="D267" s="148" t="s">
        <v>147</v>
      </c>
      <c r="E267" s="149" t="s">
        <v>1</v>
      </c>
      <c r="F267" s="150" t="s">
        <v>148</v>
      </c>
      <c r="H267" s="149" t="s">
        <v>1</v>
      </c>
      <c r="I267" s="151"/>
      <c r="L267" s="147"/>
      <c r="M267" s="152"/>
      <c r="T267" s="153"/>
      <c r="AT267" s="149" t="s">
        <v>147</v>
      </c>
      <c r="AU267" s="149" t="s">
        <v>145</v>
      </c>
      <c r="AV267" s="12" t="s">
        <v>81</v>
      </c>
      <c r="AW267" s="12" t="s">
        <v>30</v>
      </c>
      <c r="AX267" s="12" t="s">
        <v>73</v>
      </c>
      <c r="AY267" s="149" t="s">
        <v>137</v>
      </c>
    </row>
    <row r="268" spans="2:65" s="13" customFormat="1" ht="11.25">
      <c r="B268" s="154"/>
      <c r="D268" s="148" t="s">
        <v>147</v>
      </c>
      <c r="E268" s="155" t="s">
        <v>1</v>
      </c>
      <c r="F268" s="156" t="s">
        <v>358</v>
      </c>
      <c r="H268" s="157">
        <v>72</v>
      </c>
      <c r="I268" s="158"/>
      <c r="L268" s="154"/>
      <c r="M268" s="159"/>
      <c r="T268" s="160"/>
      <c r="AT268" s="155" t="s">
        <v>147</v>
      </c>
      <c r="AU268" s="155" t="s">
        <v>145</v>
      </c>
      <c r="AV268" s="13" t="s">
        <v>145</v>
      </c>
      <c r="AW268" s="13" t="s">
        <v>30</v>
      </c>
      <c r="AX268" s="13" t="s">
        <v>73</v>
      </c>
      <c r="AY268" s="155" t="s">
        <v>137</v>
      </c>
    </row>
    <row r="269" spans="2:65" s="14" customFormat="1" ht="11.25">
      <c r="B269" s="161"/>
      <c r="D269" s="148" t="s">
        <v>147</v>
      </c>
      <c r="E269" s="162" t="s">
        <v>1</v>
      </c>
      <c r="F269" s="163" t="s">
        <v>150</v>
      </c>
      <c r="H269" s="164">
        <v>72</v>
      </c>
      <c r="I269" s="165"/>
      <c r="L269" s="161"/>
      <c r="M269" s="166"/>
      <c r="T269" s="167"/>
      <c r="AT269" s="162" t="s">
        <v>147</v>
      </c>
      <c r="AU269" s="162" t="s">
        <v>145</v>
      </c>
      <c r="AV269" s="14" t="s">
        <v>144</v>
      </c>
      <c r="AW269" s="14" t="s">
        <v>30</v>
      </c>
      <c r="AX269" s="14" t="s">
        <v>81</v>
      </c>
      <c r="AY269" s="162" t="s">
        <v>137</v>
      </c>
    </row>
    <row r="270" spans="2:65" s="1" customFormat="1" ht="16.5" customHeight="1">
      <c r="B270" s="132"/>
      <c r="C270" s="133" t="s">
        <v>359</v>
      </c>
      <c r="D270" s="133" t="s">
        <v>140</v>
      </c>
      <c r="E270" s="134" t="s">
        <v>360</v>
      </c>
      <c r="F270" s="135" t="s">
        <v>361</v>
      </c>
      <c r="G270" s="136" t="s">
        <v>356</v>
      </c>
      <c r="H270" s="137">
        <v>24</v>
      </c>
      <c r="I270" s="138"/>
      <c r="J270" s="139">
        <f>ROUND(I270*H270,2)</f>
        <v>0</v>
      </c>
      <c r="K270" s="140"/>
      <c r="L270" s="31"/>
      <c r="M270" s="141" t="s">
        <v>1</v>
      </c>
      <c r="N270" s="142" t="s">
        <v>39</v>
      </c>
      <c r="P270" s="143">
        <f>O270*H270</f>
        <v>0</v>
      </c>
      <c r="Q270" s="143">
        <v>0</v>
      </c>
      <c r="R270" s="143">
        <f>Q270*H270</f>
        <v>0</v>
      </c>
      <c r="S270" s="143">
        <v>0.03</v>
      </c>
      <c r="T270" s="144">
        <f>S270*H270</f>
        <v>0.72</v>
      </c>
      <c r="AR270" s="145" t="s">
        <v>224</v>
      </c>
      <c r="AT270" s="145" t="s">
        <v>140</v>
      </c>
      <c r="AU270" s="145" t="s">
        <v>145</v>
      </c>
      <c r="AY270" s="16" t="s">
        <v>137</v>
      </c>
      <c r="BE270" s="146">
        <f>IF(N270="základní",J270,0)</f>
        <v>0</v>
      </c>
      <c r="BF270" s="146">
        <f>IF(N270="snížená",J270,0)</f>
        <v>0</v>
      </c>
      <c r="BG270" s="146">
        <f>IF(N270="zákl. přenesená",J270,0)</f>
        <v>0</v>
      </c>
      <c r="BH270" s="146">
        <f>IF(N270="sníž. přenesená",J270,0)</f>
        <v>0</v>
      </c>
      <c r="BI270" s="146">
        <f>IF(N270="nulová",J270,0)</f>
        <v>0</v>
      </c>
      <c r="BJ270" s="16" t="s">
        <v>145</v>
      </c>
      <c r="BK270" s="146">
        <f>ROUND(I270*H270,2)</f>
        <v>0</v>
      </c>
      <c r="BL270" s="16" t="s">
        <v>224</v>
      </c>
      <c r="BM270" s="145" t="s">
        <v>362</v>
      </c>
    </row>
    <row r="271" spans="2:65" s="12" customFormat="1" ht="11.25">
      <c r="B271" s="147"/>
      <c r="D271" s="148" t="s">
        <v>147</v>
      </c>
      <c r="E271" s="149" t="s">
        <v>1</v>
      </c>
      <c r="F271" s="150" t="s">
        <v>148</v>
      </c>
      <c r="H271" s="149" t="s">
        <v>1</v>
      </c>
      <c r="I271" s="151"/>
      <c r="L271" s="147"/>
      <c r="M271" s="152"/>
      <c r="T271" s="153"/>
      <c r="AT271" s="149" t="s">
        <v>147</v>
      </c>
      <c r="AU271" s="149" t="s">
        <v>145</v>
      </c>
      <c r="AV271" s="12" t="s">
        <v>81</v>
      </c>
      <c r="AW271" s="12" t="s">
        <v>30</v>
      </c>
      <c r="AX271" s="12" t="s">
        <v>73</v>
      </c>
      <c r="AY271" s="149" t="s">
        <v>137</v>
      </c>
    </row>
    <row r="272" spans="2:65" s="13" customFormat="1" ht="11.25">
      <c r="B272" s="154"/>
      <c r="D272" s="148" t="s">
        <v>147</v>
      </c>
      <c r="E272" s="155" t="s">
        <v>1</v>
      </c>
      <c r="F272" s="156" t="s">
        <v>259</v>
      </c>
      <c r="H272" s="157">
        <v>24</v>
      </c>
      <c r="I272" s="158"/>
      <c r="L272" s="154"/>
      <c r="M272" s="159"/>
      <c r="T272" s="160"/>
      <c r="AT272" s="155" t="s">
        <v>147</v>
      </c>
      <c r="AU272" s="155" t="s">
        <v>145</v>
      </c>
      <c r="AV272" s="13" t="s">
        <v>145</v>
      </c>
      <c r="AW272" s="13" t="s">
        <v>30</v>
      </c>
      <c r="AX272" s="13" t="s">
        <v>73</v>
      </c>
      <c r="AY272" s="155" t="s">
        <v>137</v>
      </c>
    </row>
    <row r="273" spans="2:65" s="14" customFormat="1" ht="11.25">
      <c r="B273" s="161"/>
      <c r="D273" s="148" t="s">
        <v>147</v>
      </c>
      <c r="E273" s="162" t="s">
        <v>1</v>
      </c>
      <c r="F273" s="163" t="s">
        <v>150</v>
      </c>
      <c r="H273" s="164">
        <v>24</v>
      </c>
      <c r="I273" s="165"/>
      <c r="L273" s="161"/>
      <c r="M273" s="166"/>
      <c r="T273" s="167"/>
      <c r="AT273" s="162" t="s">
        <v>147</v>
      </c>
      <c r="AU273" s="162" t="s">
        <v>145</v>
      </c>
      <c r="AV273" s="14" t="s">
        <v>144</v>
      </c>
      <c r="AW273" s="14" t="s">
        <v>30</v>
      </c>
      <c r="AX273" s="14" t="s">
        <v>81</v>
      </c>
      <c r="AY273" s="162" t="s">
        <v>137</v>
      </c>
    </row>
    <row r="274" spans="2:65" s="1" customFormat="1" ht="33" customHeight="1">
      <c r="B274" s="132"/>
      <c r="C274" s="133" t="s">
        <v>363</v>
      </c>
      <c r="D274" s="133" t="s">
        <v>140</v>
      </c>
      <c r="E274" s="134" t="s">
        <v>364</v>
      </c>
      <c r="F274" s="135" t="s">
        <v>365</v>
      </c>
      <c r="G274" s="136" t="s">
        <v>213</v>
      </c>
      <c r="H274" s="137">
        <v>1</v>
      </c>
      <c r="I274" s="138"/>
      <c r="J274" s="139">
        <f>ROUND(I274*H274,2)</f>
        <v>0</v>
      </c>
      <c r="K274" s="140"/>
      <c r="L274" s="31"/>
      <c r="M274" s="141" t="s">
        <v>1</v>
      </c>
      <c r="N274" s="142" t="s">
        <v>39</v>
      </c>
      <c r="P274" s="143">
        <f>O274*H274</f>
        <v>0</v>
      </c>
      <c r="Q274" s="143">
        <v>0</v>
      </c>
      <c r="R274" s="143">
        <f>Q274*H274</f>
        <v>0</v>
      </c>
      <c r="S274" s="143">
        <v>0</v>
      </c>
      <c r="T274" s="144">
        <f>S274*H274</f>
        <v>0</v>
      </c>
      <c r="AR274" s="145" t="s">
        <v>224</v>
      </c>
      <c r="AT274" s="145" t="s">
        <v>140</v>
      </c>
      <c r="AU274" s="145" t="s">
        <v>145</v>
      </c>
      <c r="AY274" s="16" t="s">
        <v>137</v>
      </c>
      <c r="BE274" s="146">
        <f>IF(N274="základní",J274,0)</f>
        <v>0</v>
      </c>
      <c r="BF274" s="146">
        <f>IF(N274="snížená",J274,0)</f>
        <v>0</v>
      </c>
      <c r="BG274" s="146">
        <f>IF(N274="zákl. přenesená",J274,0)</f>
        <v>0</v>
      </c>
      <c r="BH274" s="146">
        <f>IF(N274="sníž. přenesená",J274,0)</f>
        <v>0</v>
      </c>
      <c r="BI274" s="146">
        <f>IF(N274="nulová",J274,0)</f>
        <v>0</v>
      </c>
      <c r="BJ274" s="16" t="s">
        <v>145</v>
      </c>
      <c r="BK274" s="146">
        <f>ROUND(I274*H274,2)</f>
        <v>0</v>
      </c>
      <c r="BL274" s="16" t="s">
        <v>224</v>
      </c>
      <c r="BM274" s="145" t="s">
        <v>366</v>
      </c>
    </row>
    <row r="275" spans="2:65" s="1" customFormat="1" ht="24.2" customHeight="1">
      <c r="B275" s="132"/>
      <c r="C275" s="133" t="s">
        <v>367</v>
      </c>
      <c r="D275" s="133" t="s">
        <v>140</v>
      </c>
      <c r="E275" s="134" t="s">
        <v>368</v>
      </c>
      <c r="F275" s="135" t="s">
        <v>369</v>
      </c>
      <c r="G275" s="136" t="s">
        <v>370</v>
      </c>
      <c r="H275" s="168"/>
      <c r="I275" s="138"/>
      <c r="J275" s="139">
        <f>ROUND(I275*H275,2)</f>
        <v>0</v>
      </c>
      <c r="K275" s="140"/>
      <c r="L275" s="31"/>
      <c r="M275" s="141" t="s">
        <v>1</v>
      </c>
      <c r="N275" s="142" t="s">
        <v>39</v>
      </c>
      <c r="P275" s="143">
        <f>O275*H275</f>
        <v>0</v>
      </c>
      <c r="Q275" s="143">
        <v>0</v>
      </c>
      <c r="R275" s="143">
        <f>Q275*H275</f>
        <v>0</v>
      </c>
      <c r="S275" s="143">
        <v>0</v>
      </c>
      <c r="T275" s="144">
        <f>S275*H275</f>
        <v>0</v>
      </c>
      <c r="AR275" s="145" t="s">
        <v>224</v>
      </c>
      <c r="AT275" s="145" t="s">
        <v>140</v>
      </c>
      <c r="AU275" s="145" t="s">
        <v>145</v>
      </c>
      <c r="AY275" s="16" t="s">
        <v>137</v>
      </c>
      <c r="BE275" s="146">
        <f>IF(N275="základní",J275,0)</f>
        <v>0</v>
      </c>
      <c r="BF275" s="146">
        <f>IF(N275="snížená",J275,0)</f>
        <v>0</v>
      </c>
      <c r="BG275" s="146">
        <f>IF(N275="zákl. přenesená",J275,0)</f>
        <v>0</v>
      </c>
      <c r="BH275" s="146">
        <f>IF(N275="sníž. přenesená",J275,0)</f>
        <v>0</v>
      </c>
      <c r="BI275" s="146">
        <f>IF(N275="nulová",J275,0)</f>
        <v>0</v>
      </c>
      <c r="BJ275" s="16" t="s">
        <v>145</v>
      </c>
      <c r="BK275" s="146">
        <f>ROUND(I275*H275,2)</f>
        <v>0</v>
      </c>
      <c r="BL275" s="16" t="s">
        <v>224</v>
      </c>
      <c r="BM275" s="145" t="s">
        <v>371</v>
      </c>
    </row>
    <row r="276" spans="2:65" s="11" customFormat="1" ht="22.9" customHeight="1">
      <c r="B276" s="120"/>
      <c r="D276" s="121" t="s">
        <v>72</v>
      </c>
      <c r="E276" s="130" t="s">
        <v>372</v>
      </c>
      <c r="F276" s="130" t="s">
        <v>373</v>
      </c>
      <c r="I276" s="123"/>
      <c r="J276" s="131">
        <f>BK276</f>
        <v>0</v>
      </c>
      <c r="L276" s="120"/>
      <c r="M276" s="125"/>
      <c r="P276" s="126">
        <f>SUM(P277:P309)</f>
        <v>0</v>
      </c>
      <c r="R276" s="126">
        <f>SUM(R277:R309)</f>
        <v>5.1511879999999994</v>
      </c>
      <c r="T276" s="127">
        <f>SUM(T277:T309)</f>
        <v>1.4874543999999998</v>
      </c>
      <c r="AR276" s="121" t="s">
        <v>145</v>
      </c>
      <c r="AT276" s="128" t="s">
        <v>72</v>
      </c>
      <c r="AU276" s="128" t="s">
        <v>81</v>
      </c>
      <c r="AY276" s="121" t="s">
        <v>137</v>
      </c>
      <c r="BK276" s="129">
        <f>SUM(BK277:BK309)</f>
        <v>0</v>
      </c>
    </row>
    <row r="277" spans="2:65" s="1" customFormat="1" ht="24.2" customHeight="1">
      <c r="B277" s="132"/>
      <c r="C277" s="133" t="s">
        <v>374</v>
      </c>
      <c r="D277" s="133" t="s">
        <v>140</v>
      </c>
      <c r="E277" s="134" t="s">
        <v>375</v>
      </c>
      <c r="F277" s="135" t="s">
        <v>376</v>
      </c>
      <c r="G277" s="136" t="s">
        <v>201</v>
      </c>
      <c r="H277" s="137">
        <v>23.4</v>
      </c>
      <c r="I277" s="138"/>
      <c r="J277" s="139">
        <f>ROUND(I277*H277,2)</f>
        <v>0</v>
      </c>
      <c r="K277" s="140"/>
      <c r="L277" s="31"/>
      <c r="M277" s="141" t="s">
        <v>1</v>
      </c>
      <c r="N277" s="142" t="s">
        <v>39</v>
      </c>
      <c r="P277" s="143">
        <f>O277*H277</f>
        <v>0</v>
      </c>
      <c r="Q277" s="143">
        <v>5.2319999999999998E-2</v>
      </c>
      <c r="R277" s="143">
        <f>Q277*H277</f>
        <v>1.2242879999999998</v>
      </c>
      <c r="S277" s="143">
        <v>0</v>
      </c>
      <c r="T277" s="144">
        <f>S277*H277</f>
        <v>0</v>
      </c>
      <c r="AR277" s="145" t="s">
        <v>224</v>
      </c>
      <c r="AT277" s="145" t="s">
        <v>140</v>
      </c>
      <c r="AU277" s="145" t="s">
        <v>145</v>
      </c>
      <c r="AY277" s="16" t="s">
        <v>137</v>
      </c>
      <c r="BE277" s="146">
        <f>IF(N277="základní",J277,0)</f>
        <v>0</v>
      </c>
      <c r="BF277" s="146">
        <f>IF(N277="snížená",J277,0)</f>
        <v>0</v>
      </c>
      <c r="BG277" s="146">
        <f>IF(N277="zákl. přenesená",J277,0)</f>
        <v>0</v>
      </c>
      <c r="BH277" s="146">
        <f>IF(N277="sníž. přenesená",J277,0)</f>
        <v>0</v>
      </c>
      <c r="BI277" s="146">
        <f>IF(N277="nulová",J277,0)</f>
        <v>0</v>
      </c>
      <c r="BJ277" s="16" t="s">
        <v>145</v>
      </c>
      <c r="BK277" s="146">
        <f>ROUND(I277*H277,2)</f>
        <v>0</v>
      </c>
      <c r="BL277" s="16" t="s">
        <v>224</v>
      </c>
      <c r="BM277" s="145" t="s">
        <v>377</v>
      </c>
    </row>
    <row r="278" spans="2:65" s="13" customFormat="1" ht="11.25">
      <c r="B278" s="154"/>
      <c r="D278" s="148" t="s">
        <v>147</v>
      </c>
      <c r="E278" s="155" t="s">
        <v>1</v>
      </c>
      <c r="F278" s="156" t="s">
        <v>378</v>
      </c>
      <c r="H278" s="157">
        <v>23.4</v>
      </c>
      <c r="I278" s="158"/>
      <c r="L278" s="154"/>
      <c r="M278" s="159"/>
      <c r="T278" s="160"/>
      <c r="AT278" s="155" t="s">
        <v>147</v>
      </c>
      <c r="AU278" s="155" t="s">
        <v>145</v>
      </c>
      <c r="AV278" s="13" t="s">
        <v>145</v>
      </c>
      <c r="AW278" s="13" t="s">
        <v>30</v>
      </c>
      <c r="AX278" s="13" t="s">
        <v>73</v>
      </c>
      <c r="AY278" s="155" t="s">
        <v>137</v>
      </c>
    </row>
    <row r="279" spans="2:65" s="14" customFormat="1" ht="11.25">
      <c r="B279" s="161"/>
      <c r="D279" s="148" t="s">
        <v>147</v>
      </c>
      <c r="E279" s="162" t="s">
        <v>1</v>
      </c>
      <c r="F279" s="163" t="s">
        <v>150</v>
      </c>
      <c r="H279" s="164">
        <v>23.4</v>
      </c>
      <c r="I279" s="165"/>
      <c r="L279" s="161"/>
      <c r="M279" s="166"/>
      <c r="T279" s="167"/>
      <c r="AT279" s="162" t="s">
        <v>147</v>
      </c>
      <c r="AU279" s="162" t="s">
        <v>145</v>
      </c>
      <c r="AV279" s="14" t="s">
        <v>144</v>
      </c>
      <c r="AW279" s="14" t="s">
        <v>30</v>
      </c>
      <c r="AX279" s="14" t="s">
        <v>81</v>
      </c>
      <c r="AY279" s="162" t="s">
        <v>137</v>
      </c>
    </row>
    <row r="280" spans="2:65" s="1" customFormat="1" ht="24.2" customHeight="1">
      <c r="B280" s="132"/>
      <c r="C280" s="133" t="s">
        <v>379</v>
      </c>
      <c r="D280" s="133" t="s">
        <v>140</v>
      </c>
      <c r="E280" s="134" t="s">
        <v>380</v>
      </c>
      <c r="F280" s="135" t="s">
        <v>381</v>
      </c>
      <c r="G280" s="136" t="s">
        <v>201</v>
      </c>
      <c r="H280" s="137">
        <v>33</v>
      </c>
      <c r="I280" s="138"/>
      <c r="J280" s="139">
        <f>ROUND(I280*H280,2)</f>
        <v>0</v>
      </c>
      <c r="K280" s="140"/>
      <c r="L280" s="31"/>
      <c r="M280" s="141" t="s">
        <v>1</v>
      </c>
      <c r="N280" s="142" t="s">
        <v>39</v>
      </c>
      <c r="P280" s="143">
        <f>O280*H280</f>
        <v>0</v>
      </c>
      <c r="Q280" s="143">
        <v>5.2319999999999998E-2</v>
      </c>
      <c r="R280" s="143">
        <f>Q280*H280</f>
        <v>1.7265599999999999</v>
      </c>
      <c r="S280" s="143">
        <v>0</v>
      </c>
      <c r="T280" s="144">
        <f>S280*H280</f>
        <v>0</v>
      </c>
      <c r="AR280" s="145" t="s">
        <v>224</v>
      </c>
      <c r="AT280" s="145" t="s">
        <v>140</v>
      </c>
      <c r="AU280" s="145" t="s">
        <v>145</v>
      </c>
      <c r="AY280" s="16" t="s">
        <v>137</v>
      </c>
      <c r="BE280" s="146">
        <f>IF(N280="základní",J280,0)</f>
        <v>0</v>
      </c>
      <c r="BF280" s="146">
        <f>IF(N280="snížená",J280,0)</f>
        <v>0</v>
      </c>
      <c r="BG280" s="146">
        <f>IF(N280="zákl. přenesená",J280,0)</f>
        <v>0</v>
      </c>
      <c r="BH280" s="146">
        <f>IF(N280="sníž. přenesená",J280,0)</f>
        <v>0</v>
      </c>
      <c r="BI280" s="146">
        <f>IF(N280="nulová",J280,0)</f>
        <v>0</v>
      </c>
      <c r="BJ280" s="16" t="s">
        <v>145</v>
      </c>
      <c r="BK280" s="146">
        <f>ROUND(I280*H280,2)</f>
        <v>0</v>
      </c>
      <c r="BL280" s="16" t="s">
        <v>224</v>
      </c>
      <c r="BM280" s="145" t="s">
        <v>382</v>
      </c>
    </row>
    <row r="281" spans="2:65" s="13" customFormat="1" ht="11.25">
      <c r="B281" s="154"/>
      <c r="D281" s="148" t="s">
        <v>147</v>
      </c>
      <c r="E281" s="155" t="s">
        <v>1</v>
      </c>
      <c r="F281" s="156" t="s">
        <v>378</v>
      </c>
      <c r="H281" s="157">
        <v>23.4</v>
      </c>
      <c r="I281" s="158"/>
      <c r="L281" s="154"/>
      <c r="M281" s="159"/>
      <c r="T281" s="160"/>
      <c r="AT281" s="155" t="s">
        <v>147</v>
      </c>
      <c r="AU281" s="155" t="s">
        <v>145</v>
      </c>
      <c r="AV281" s="13" t="s">
        <v>145</v>
      </c>
      <c r="AW281" s="13" t="s">
        <v>30</v>
      </c>
      <c r="AX281" s="13" t="s">
        <v>73</v>
      </c>
      <c r="AY281" s="155" t="s">
        <v>137</v>
      </c>
    </row>
    <row r="282" spans="2:65" s="13" customFormat="1" ht="11.25">
      <c r="B282" s="154"/>
      <c r="D282" s="148" t="s">
        <v>147</v>
      </c>
      <c r="E282" s="155" t="s">
        <v>1</v>
      </c>
      <c r="F282" s="156" t="s">
        <v>383</v>
      </c>
      <c r="H282" s="157">
        <v>9.6</v>
      </c>
      <c r="I282" s="158"/>
      <c r="L282" s="154"/>
      <c r="M282" s="159"/>
      <c r="T282" s="160"/>
      <c r="AT282" s="155" t="s">
        <v>147</v>
      </c>
      <c r="AU282" s="155" t="s">
        <v>145</v>
      </c>
      <c r="AV282" s="13" t="s">
        <v>145</v>
      </c>
      <c r="AW282" s="13" t="s">
        <v>30</v>
      </c>
      <c r="AX282" s="13" t="s">
        <v>73</v>
      </c>
      <c r="AY282" s="155" t="s">
        <v>137</v>
      </c>
    </row>
    <row r="283" spans="2:65" s="14" customFormat="1" ht="11.25">
      <c r="B283" s="161"/>
      <c r="D283" s="148" t="s">
        <v>147</v>
      </c>
      <c r="E283" s="162" t="s">
        <v>1</v>
      </c>
      <c r="F283" s="163" t="s">
        <v>150</v>
      </c>
      <c r="H283" s="164">
        <v>33</v>
      </c>
      <c r="I283" s="165"/>
      <c r="L283" s="161"/>
      <c r="M283" s="166"/>
      <c r="T283" s="167"/>
      <c r="AT283" s="162" t="s">
        <v>147</v>
      </c>
      <c r="AU283" s="162" t="s">
        <v>145</v>
      </c>
      <c r="AV283" s="14" t="s">
        <v>144</v>
      </c>
      <c r="AW283" s="14" t="s">
        <v>30</v>
      </c>
      <c r="AX283" s="14" t="s">
        <v>81</v>
      </c>
      <c r="AY283" s="162" t="s">
        <v>137</v>
      </c>
    </row>
    <row r="284" spans="2:65" s="1" customFormat="1" ht="33" customHeight="1">
      <c r="B284" s="132"/>
      <c r="C284" s="133" t="s">
        <v>384</v>
      </c>
      <c r="D284" s="133" t="s">
        <v>140</v>
      </c>
      <c r="E284" s="134" t="s">
        <v>385</v>
      </c>
      <c r="F284" s="135" t="s">
        <v>386</v>
      </c>
      <c r="G284" s="136" t="s">
        <v>201</v>
      </c>
      <c r="H284" s="137">
        <v>4</v>
      </c>
      <c r="I284" s="138"/>
      <c r="J284" s="139">
        <f>ROUND(I284*H284,2)</f>
        <v>0</v>
      </c>
      <c r="K284" s="140"/>
      <c r="L284" s="31"/>
      <c r="M284" s="141" t="s">
        <v>1</v>
      </c>
      <c r="N284" s="142" t="s">
        <v>39</v>
      </c>
      <c r="P284" s="143">
        <f>O284*H284</f>
        <v>0</v>
      </c>
      <c r="Q284" s="143">
        <v>5.2319999999999998E-2</v>
      </c>
      <c r="R284" s="143">
        <f>Q284*H284</f>
        <v>0.20927999999999999</v>
      </c>
      <c r="S284" s="143">
        <v>0</v>
      </c>
      <c r="T284" s="144">
        <f>S284*H284</f>
        <v>0</v>
      </c>
      <c r="AR284" s="145" t="s">
        <v>224</v>
      </c>
      <c r="AT284" s="145" t="s">
        <v>140</v>
      </c>
      <c r="AU284" s="145" t="s">
        <v>145</v>
      </c>
      <c r="AY284" s="16" t="s">
        <v>137</v>
      </c>
      <c r="BE284" s="146">
        <f>IF(N284="základní",J284,0)</f>
        <v>0</v>
      </c>
      <c r="BF284" s="146">
        <f>IF(N284="snížená",J284,0)</f>
        <v>0</v>
      </c>
      <c r="BG284" s="146">
        <f>IF(N284="zákl. přenesená",J284,0)</f>
        <v>0</v>
      </c>
      <c r="BH284" s="146">
        <f>IF(N284="sníž. přenesená",J284,0)</f>
        <v>0</v>
      </c>
      <c r="BI284" s="146">
        <f>IF(N284="nulová",J284,0)</f>
        <v>0</v>
      </c>
      <c r="BJ284" s="16" t="s">
        <v>145</v>
      </c>
      <c r="BK284" s="146">
        <f>ROUND(I284*H284,2)</f>
        <v>0</v>
      </c>
      <c r="BL284" s="16" t="s">
        <v>224</v>
      </c>
      <c r="BM284" s="145" t="s">
        <v>387</v>
      </c>
    </row>
    <row r="285" spans="2:65" s="13" customFormat="1" ht="11.25">
      <c r="B285" s="154"/>
      <c r="D285" s="148" t="s">
        <v>147</v>
      </c>
      <c r="E285" s="155" t="s">
        <v>1</v>
      </c>
      <c r="F285" s="156" t="s">
        <v>388</v>
      </c>
      <c r="H285" s="157">
        <v>4</v>
      </c>
      <c r="I285" s="158"/>
      <c r="L285" s="154"/>
      <c r="M285" s="159"/>
      <c r="T285" s="160"/>
      <c r="AT285" s="155" t="s">
        <v>147</v>
      </c>
      <c r="AU285" s="155" t="s">
        <v>145</v>
      </c>
      <c r="AV285" s="13" t="s">
        <v>145</v>
      </c>
      <c r="AW285" s="13" t="s">
        <v>30</v>
      </c>
      <c r="AX285" s="13" t="s">
        <v>73</v>
      </c>
      <c r="AY285" s="155" t="s">
        <v>137</v>
      </c>
    </row>
    <row r="286" spans="2:65" s="14" customFormat="1" ht="11.25">
      <c r="B286" s="161"/>
      <c r="D286" s="148" t="s">
        <v>147</v>
      </c>
      <c r="E286" s="162" t="s">
        <v>1</v>
      </c>
      <c r="F286" s="163" t="s">
        <v>150</v>
      </c>
      <c r="H286" s="164">
        <v>4</v>
      </c>
      <c r="I286" s="165"/>
      <c r="L286" s="161"/>
      <c r="M286" s="166"/>
      <c r="T286" s="167"/>
      <c r="AT286" s="162" t="s">
        <v>147</v>
      </c>
      <c r="AU286" s="162" t="s">
        <v>145</v>
      </c>
      <c r="AV286" s="14" t="s">
        <v>144</v>
      </c>
      <c r="AW286" s="14" t="s">
        <v>30</v>
      </c>
      <c r="AX286" s="14" t="s">
        <v>81</v>
      </c>
      <c r="AY286" s="162" t="s">
        <v>137</v>
      </c>
    </row>
    <row r="287" spans="2:65" s="1" customFormat="1" ht="24.2" customHeight="1">
      <c r="B287" s="132"/>
      <c r="C287" s="133" t="s">
        <v>389</v>
      </c>
      <c r="D287" s="133" t="s">
        <v>140</v>
      </c>
      <c r="E287" s="134" t="s">
        <v>390</v>
      </c>
      <c r="F287" s="135" t="s">
        <v>391</v>
      </c>
      <c r="G287" s="136" t="s">
        <v>201</v>
      </c>
      <c r="H287" s="137">
        <v>67.400000000000006</v>
      </c>
      <c r="I287" s="138"/>
      <c r="J287" s="139">
        <f>ROUND(I287*H287,2)</f>
        <v>0</v>
      </c>
      <c r="K287" s="140"/>
      <c r="L287" s="31"/>
      <c r="M287" s="141" t="s">
        <v>1</v>
      </c>
      <c r="N287" s="142" t="s">
        <v>39</v>
      </c>
      <c r="P287" s="143">
        <f>O287*H287</f>
        <v>0</v>
      </c>
      <c r="Q287" s="143">
        <v>1.6910000000000001E-2</v>
      </c>
      <c r="R287" s="143">
        <f>Q287*H287</f>
        <v>1.1397340000000002</v>
      </c>
      <c r="S287" s="143">
        <v>0</v>
      </c>
      <c r="T287" s="144">
        <f>S287*H287</f>
        <v>0</v>
      </c>
      <c r="AR287" s="145" t="s">
        <v>224</v>
      </c>
      <c r="AT287" s="145" t="s">
        <v>140</v>
      </c>
      <c r="AU287" s="145" t="s">
        <v>145</v>
      </c>
      <c r="AY287" s="16" t="s">
        <v>137</v>
      </c>
      <c r="BE287" s="146">
        <f>IF(N287="základní",J287,0)</f>
        <v>0</v>
      </c>
      <c r="BF287" s="146">
        <f>IF(N287="snížená",J287,0)</f>
        <v>0</v>
      </c>
      <c r="BG287" s="146">
        <f>IF(N287="zákl. přenesená",J287,0)</f>
        <v>0</v>
      </c>
      <c r="BH287" s="146">
        <f>IF(N287="sníž. přenesená",J287,0)</f>
        <v>0</v>
      </c>
      <c r="BI287" s="146">
        <f>IF(N287="nulová",J287,0)</f>
        <v>0</v>
      </c>
      <c r="BJ287" s="16" t="s">
        <v>145</v>
      </c>
      <c r="BK287" s="146">
        <f>ROUND(I287*H287,2)</f>
        <v>0</v>
      </c>
      <c r="BL287" s="16" t="s">
        <v>224</v>
      </c>
      <c r="BM287" s="145" t="s">
        <v>392</v>
      </c>
    </row>
    <row r="288" spans="2:65" s="13" customFormat="1" ht="11.25">
      <c r="B288" s="154"/>
      <c r="D288" s="148" t="s">
        <v>147</v>
      </c>
      <c r="E288" s="155" t="s">
        <v>1</v>
      </c>
      <c r="F288" s="156" t="s">
        <v>393</v>
      </c>
      <c r="H288" s="157">
        <v>27</v>
      </c>
      <c r="I288" s="158"/>
      <c r="L288" s="154"/>
      <c r="M288" s="159"/>
      <c r="T288" s="160"/>
      <c r="AT288" s="155" t="s">
        <v>147</v>
      </c>
      <c r="AU288" s="155" t="s">
        <v>145</v>
      </c>
      <c r="AV288" s="13" t="s">
        <v>145</v>
      </c>
      <c r="AW288" s="13" t="s">
        <v>30</v>
      </c>
      <c r="AX288" s="13" t="s">
        <v>73</v>
      </c>
      <c r="AY288" s="155" t="s">
        <v>137</v>
      </c>
    </row>
    <row r="289" spans="2:65" s="13" customFormat="1" ht="11.25">
      <c r="B289" s="154"/>
      <c r="D289" s="148" t="s">
        <v>147</v>
      </c>
      <c r="E289" s="155" t="s">
        <v>1</v>
      </c>
      <c r="F289" s="156" t="s">
        <v>394</v>
      </c>
      <c r="H289" s="157">
        <v>40.4</v>
      </c>
      <c r="I289" s="158"/>
      <c r="L289" s="154"/>
      <c r="M289" s="159"/>
      <c r="T289" s="160"/>
      <c r="AT289" s="155" t="s">
        <v>147</v>
      </c>
      <c r="AU289" s="155" t="s">
        <v>145</v>
      </c>
      <c r="AV289" s="13" t="s">
        <v>145</v>
      </c>
      <c r="AW289" s="13" t="s">
        <v>30</v>
      </c>
      <c r="AX289" s="13" t="s">
        <v>73</v>
      </c>
      <c r="AY289" s="155" t="s">
        <v>137</v>
      </c>
    </row>
    <row r="290" spans="2:65" s="14" customFormat="1" ht="11.25">
      <c r="B290" s="161"/>
      <c r="D290" s="148" t="s">
        <v>147</v>
      </c>
      <c r="E290" s="162" t="s">
        <v>1</v>
      </c>
      <c r="F290" s="163" t="s">
        <v>150</v>
      </c>
      <c r="H290" s="164">
        <v>67.400000000000006</v>
      </c>
      <c r="I290" s="165"/>
      <c r="L290" s="161"/>
      <c r="M290" s="166"/>
      <c r="T290" s="167"/>
      <c r="AT290" s="162" t="s">
        <v>147</v>
      </c>
      <c r="AU290" s="162" t="s">
        <v>145</v>
      </c>
      <c r="AV290" s="14" t="s">
        <v>144</v>
      </c>
      <c r="AW290" s="14" t="s">
        <v>30</v>
      </c>
      <c r="AX290" s="14" t="s">
        <v>81</v>
      </c>
      <c r="AY290" s="162" t="s">
        <v>137</v>
      </c>
    </row>
    <row r="291" spans="2:65" s="1" customFormat="1" ht="24.2" customHeight="1">
      <c r="B291" s="132"/>
      <c r="C291" s="133" t="s">
        <v>395</v>
      </c>
      <c r="D291" s="133" t="s">
        <v>140</v>
      </c>
      <c r="E291" s="134" t="s">
        <v>396</v>
      </c>
      <c r="F291" s="135" t="s">
        <v>397</v>
      </c>
      <c r="G291" s="136" t="s">
        <v>201</v>
      </c>
      <c r="H291" s="137">
        <v>46.39</v>
      </c>
      <c r="I291" s="138"/>
      <c r="J291" s="139">
        <f>ROUND(I291*H291,2)</f>
        <v>0</v>
      </c>
      <c r="K291" s="140"/>
      <c r="L291" s="31"/>
      <c r="M291" s="141" t="s">
        <v>1</v>
      </c>
      <c r="N291" s="142" t="s">
        <v>39</v>
      </c>
      <c r="P291" s="143">
        <f>O291*H291</f>
        <v>0</v>
      </c>
      <c r="Q291" s="143">
        <v>0</v>
      </c>
      <c r="R291" s="143">
        <f>Q291*H291</f>
        <v>0</v>
      </c>
      <c r="S291" s="143">
        <v>2.896E-2</v>
      </c>
      <c r="T291" s="144">
        <f>S291*H291</f>
        <v>1.3434543999999999</v>
      </c>
      <c r="AR291" s="145" t="s">
        <v>224</v>
      </c>
      <c r="AT291" s="145" t="s">
        <v>140</v>
      </c>
      <c r="AU291" s="145" t="s">
        <v>145</v>
      </c>
      <c r="AY291" s="16" t="s">
        <v>137</v>
      </c>
      <c r="BE291" s="146">
        <f>IF(N291="základní",J291,0)</f>
        <v>0</v>
      </c>
      <c r="BF291" s="146">
        <f>IF(N291="snížená",J291,0)</f>
        <v>0</v>
      </c>
      <c r="BG291" s="146">
        <f>IF(N291="zákl. přenesená",J291,0)</f>
        <v>0</v>
      </c>
      <c r="BH291" s="146">
        <f>IF(N291="sníž. přenesená",J291,0)</f>
        <v>0</v>
      </c>
      <c r="BI291" s="146">
        <f>IF(N291="nulová",J291,0)</f>
        <v>0</v>
      </c>
      <c r="BJ291" s="16" t="s">
        <v>145</v>
      </c>
      <c r="BK291" s="146">
        <f>ROUND(I291*H291,2)</f>
        <v>0</v>
      </c>
      <c r="BL291" s="16" t="s">
        <v>224</v>
      </c>
      <c r="BM291" s="145" t="s">
        <v>398</v>
      </c>
    </row>
    <row r="292" spans="2:65" s="13" customFormat="1" ht="11.25">
      <c r="B292" s="154"/>
      <c r="D292" s="148" t="s">
        <v>147</v>
      </c>
      <c r="E292" s="155" t="s">
        <v>1</v>
      </c>
      <c r="F292" s="156" t="s">
        <v>399</v>
      </c>
      <c r="H292" s="157">
        <v>46.39</v>
      </c>
      <c r="I292" s="158"/>
      <c r="L292" s="154"/>
      <c r="M292" s="159"/>
      <c r="T292" s="160"/>
      <c r="AT292" s="155" t="s">
        <v>147</v>
      </c>
      <c r="AU292" s="155" t="s">
        <v>145</v>
      </c>
      <c r="AV292" s="13" t="s">
        <v>145</v>
      </c>
      <c r="AW292" s="13" t="s">
        <v>30</v>
      </c>
      <c r="AX292" s="13" t="s">
        <v>73</v>
      </c>
      <c r="AY292" s="155" t="s">
        <v>137</v>
      </c>
    </row>
    <row r="293" spans="2:65" s="14" customFormat="1" ht="11.25">
      <c r="B293" s="161"/>
      <c r="D293" s="148" t="s">
        <v>147</v>
      </c>
      <c r="E293" s="162" t="s">
        <v>1</v>
      </c>
      <c r="F293" s="163" t="s">
        <v>150</v>
      </c>
      <c r="H293" s="164">
        <v>46.39</v>
      </c>
      <c r="I293" s="165"/>
      <c r="L293" s="161"/>
      <c r="M293" s="166"/>
      <c r="T293" s="167"/>
      <c r="AT293" s="162" t="s">
        <v>147</v>
      </c>
      <c r="AU293" s="162" t="s">
        <v>145</v>
      </c>
      <c r="AV293" s="14" t="s">
        <v>144</v>
      </c>
      <c r="AW293" s="14" t="s">
        <v>30</v>
      </c>
      <c r="AX293" s="14" t="s">
        <v>81</v>
      </c>
      <c r="AY293" s="162" t="s">
        <v>137</v>
      </c>
    </row>
    <row r="294" spans="2:65" s="1" customFormat="1" ht="21.75" customHeight="1">
      <c r="B294" s="132"/>
      <c r="C294" s="133" t="s">
        <v>400</v>
      </c>
      <c r="D294" s="133" t="s">
        <v>140</v>
      </c>
      <c r="E294" s="134" t="s">
        <v>401</v>
      </c>
      <c r="F294" s="135" t="s">
        <v>402</v>
      </c>
      <c r="G294" s="136" t="s">
        <v>267</v>
      </c>
      <c r="H294" s="137">
        <v>115.2</v>
      </c>
      <c r="I294" s="138"/>
      <c r="J294" s="139">
        <f>ROUND(I294*H294,2)</f>
        <v>0</v>
      </c>
      <c r="K294" s="140"/>
      <c r="L294" s="31"/>
      <c r="M294" s="141" t="s">
        <v>1</v>
      </c>
      <c r="N294" s="142" t="s">
        <v>39</v>
      </c>
      <c r="P294" s="143">
        <f>O294*H294</f>
        <v>0</v>
      </c>
      <c r="Q294" s="143">
        <v>6.8300000000000001E-3</v>
      </c>
      <c r="R294" s="143">
        <f>Q294*H294</f>
        <v>0.78681600000000007</v>
      </c>
      <c r="S294" s="143">
        <v>0</v>
      </c>
      <c r="T294" s="144">
        <f>S294*H294</f>
        <v>0</v>
      </c>
      <c r="AR294" s="145" t="s">
        <v>224</v>
      </c>
      <c r="AT294" s="145" t="s">
        <v>140</v>
      </c>
      <c r="AU294" s="145" t="s">
        <v>145</v>
      </c>
      <c r="AY294" s="16" t="s">
        <v>137</v>
      </c>
      <c r="BE294" s="146">
        <f>IF(N294="základní",J294,0)</f>
        <v>0</v>
      </c>
      <c r="BF294" s="146">
        <f>IF(N294="snížená",J294,0)</f>
        <v>0</v>
      </c>
      <c r="BG294" s="146">
        <f>IF(N294="zákl. přenesená",J294,0)</f>
        <v>0</v>
      </c>
      <c r="BH294" s="146">
        <f>IF(N294="sníž. přenesená",J294,0)</f>
        <v>0</v>
      </c>
      <c r="BI294" s="146">
        <f>IF(N294="nulová",J294,0)</f>
        <v>0</v>
      </c>
      <c r="BJ294" s="16" t="s">
        <v>145</v>
      </c>
      <c r="BK294" s="146">
        <f>ROUND(I294*H294,2)</f>
        <v>0</v>
      </c>
      <c r="BL294" s="16" t="s">
        <v>224</v>
      </c>
      <c r="BM294" s="145" t="s">
        <v>403</v>
      </c>
    </row>
    <row r="295" spans="2:65" s="13" customFormat="1" ht="11.25">
      <c r="B295" s="154"/>
      <c r="D295" s="148" t="s">
        <v>147</v>
      </c>
      <c r="E295" s="155" t="s">
        <v>1</v>
      </c>
      <c r="F295" s="156" t="s">
        <v>404</v>
      </c>
      <c r="H295" s="157">
        <v>115.2</v>
      </c>
      <c r="I295" s="158"/>
      <c r="L295" s="154"/>
      <c r="M295" s="159"/>
      <c r="T295" s="160"/>
      <c r="AT295" s="155" t="s">
        <v>147</v>
      </c>
      <c r="AU295" s="155" t="s">
        <v>145</v>
      </c>
      <c r="AV295" s="13" t="s">
        <v>145</v>
      </c>
      <c r="AW295" s="13" t="s">
        <v>30</v>
      </c>
      <c r="AX295" s="13" t="s">
        <v>73</v>
      </c>
      <c r="AY295" s="155" t="s">
        <v>137</v>
      </c>
    </row>
    <row r="296" spans="2:65" s="14" customFormat="1" ht="11.25">
      <c r="B296" s="161"/>
      <c r="D296" s="148" t="s">
        <v>147</v>
      </c>
      <c r="E296" s="162" t="s">
        <v>1</v>
      </c>
      <c r="F296" s="163" t="s">
        <v>150</v>
      </c>
      <c r="H296" s="164">
        <v>115.2</v>
      </c>
      <c r="I296" s="165"/>
      <c r="L296" s="161"/>
      <c r="M296" s="166"/>
      <c r="T296" s="167"/>
      <c r="AT296" s="162" t="s">
        <v>147</v>
      </c>
      <c r="AU296" s="162" t="s">
        <v>145</v>
      </c>
      <c r="AV296" s="14" t="s">
        <v>144</v>
      </c>
      <c r="AW296" s="14" t="s">
        <v>30</v>
      </c>
      <c r="AX296" s="14" t="s">
        <v>81</v>
      </c>
      <c r="AY296" s="162" t="s">
        <v>137</v>
      </c>
    </row>
    <row r="297" spans="2:65" s="1" customFormat="1" ht="24.2" customHeight="1">
      <c r="B297" s="132"/>
      <c r="C297" s="133" t="s">
        <v>405</v>
      </c>
      <c r="D297" s="133" t="s">
        <v>140</v>
      </c>
      <c r="E297" s="134" t="s">
        <v>406</v>
      </c>
      <c r="F297" s="135" t="s">
        <v>407</v>
      </c>
      <c r="G297" s="136" t="s">
        <v>143</v>
      </c>
      <c r="H297" s="137">
        <v>4</v>
      </c>
      <c r="I297" s="138"/>
      <c r="J297" s="139">
        <f>ROUND(I297*H297,2)</f>
        <v>0</v>
      </c>
      <c r="K297" s="140"/>
      <c r="L297" s="31"/>
      <c r="M297" s="141" t="s">
        <v>1</v>
      </c>
      <c r="N297" s="142" t="s">
        <v>39</v>
      </c>
      <c r="P297" s="143">
        <f>O297*H297</f>
        <v>0</v>
      </c>
      <c r="Q297" s="143">
        <v>4.0000000000000003E-5</v>
      </c>
      <c r="R297" s="143">
        <f>Q297*H297</f>
        <v>1.6000000000000001E-4</v>
      </c>
      <c r="S297" s="143">
        <v>0</v>
      </c>
      <c r="T297" s="144">
        <f>S297*H297</f>
        <v>0</v>
      </c>
      <c r="AR297" s="145" t="s">
        <v>224</v>
      </c>
      <c r="AT297" s="145" t="s">
        <v>140</v>
      </c>
      <c r="AU297" s="145" t="s">
        <v>145</v>
      </c>
      <c r="AY297" s="16" t="s">
        <v>137</v>
      </c>
      <c r="BE297" s="146">
        <f>IF(N297="základní",J297,0)</f>
        <v>0</v>
      </c>
      <c r="BF297" s="146">
        <f>IF(N297="snížená",J297,0)</f>
        <v>0</v>
      </c>
      <c r="BG297" s="146">
        <f>IF(N297="zákl. přenesená",J297,0)</f>
        <v>0</v>
      </c>
      <c r="BH297" s="146">
        <f>IF(N297="sníž. přenesená",J297,0)</f>
        <v>0</v>
      </c>
      <c r="BI297" s="146">
        <f>IF(N297="nulová",J297,0)</f>
        <v>0</v>
      </c>
      <c r="BJ297" s="16" t="s">
        <v>145</v>
      </c>
      <c r="BK297" s="146">
        <f>ROUND(I297*H297,2)</f>
        <v>0</v>
      </c>
      <c r="BL297" s="16" t="s">
        <v>224</v>
      </c>
      <c r="BM297" s="145" t="s">
        <v>408</v>
      </c>
    </row>
    <row r="298" spans="2:65" s="13" customFormat="1" ht="11.25">
      <c r="B298" s="154"/>
      <c r="D298" s="148" t="s">
        <v>147</v>
      </c>
      <c r="E298" s="155" t="s">
        <v>1</v>
      </c>
      <c r="F298" s="156" t="s">
        <v>409</v>
      </c>
      <c r="H298" s="157">
        <v>4</v>
      </c>
      <c r="I298" s="158"/>
      <c r="L298" s="154"/>
      <c r="M298" s="159"/>
      <c r="T298" s="160"/>
      <c r="AT298" s="155" t="s">
        <v>147</v>
      </c>
      <c r="AU298" s="155" t="s">
        <v>145</v>
      </c>
      <c r="AV298" s="13" t="s">
        <v>145</v>
      </c>
      <c r="AW298" s="13" t="s">
        <v>30</v>
      </c>
      <c r="AX298" s="13" t="s">
        <v>73</v>
      </c>
      <c r="AY298" s="155" t="s">
        <v>137</v>
      </c>
    </row>
    <row r="299" spans="2:65" s="14" customFormat="1" ht="11.25">
      <c r="B299" s="161"/>
      <c r="D299" s="148" t="s">
        <v>147</v>
      </c>
      <c r="E299" s="162" t="s">
        <v>1</v>
      </c>
      <c r="F299" s="163" t="s">
        <v>150</v>
      </c>
      <c r="H299" s="164">
        <v>4</v>
      </c>
      <c r="I299" s="165"/>
      <c r="L299" s="161"/>
      <c r="M299" s="166"/>
      <c r="T299" s="167"/>
      <c r="AT299" s="162" t="s">
        <v>147</v>
      </c>
      <c r="AU299" s="162" t="s">
        <v>145</v>
      </c>
      <c r="AV299" s="14" t="s">
        <v>144</v>
      </c>
      <c r="AW299" s="14" t="s">
        <v>30</v>
      </c>
      <c r="AX299" s="14" t="s">
        <v>81</v>
      </c>
      <c r="AY299" s="162" t="s">
        <v>137</v>
      </c>
    </row>
    <row r="300" spans="2:65" s="1" customFormat="1" ht="24.2" customHeight="1">
      <c r="B300" s="132"/>
      <c r="C300" s="169" t="s">
        <v>410</v>
      </c>
      <c r="D300" s="169" t="s">
        <v>411</v>
      </c>
      <c r="E300" s="170" t="s">
        <v>412</v>
      </c>
      <c r="F300" s="171" t="s">
        <v>413</v>
      </c>
      <c r="G300" s="172" t="s">
        <v>143</v>
      </c>
      <c r="H300" s="173">
        <v>4</v>
      </c>
      <c r="I300" s="174"/>
      <c r="J300" s="175">
        <f>ROUND(I300*H300,2)</f>
        <v>0</v>
      </c>
      <c r="K300" s="176"/>
      <c r="L300" s="177"/>
      <c r="M300" s="178" t="s">
        <v>1</v>
      </c>
      <c r="N300" s="179" t="s">
        <v>39</v>
      </c>
      <c r="P300" s="143">
        <f>O300*H300</f>
        <v>0</v>
      </c>
      <c r="Q300" s="143">
        <v>8.9999999999999993E-3</v>
      </c>
      <c r="R300" s="143">
        <f>Q300*H300</f>
        <v>3.5999999999999997E-2</v>
      </c>
      <c r="S300" s="143">
        <v>0</v>
      </c>
      <c r="T300" s="144">
        <f>S300*H300</f>
        <v>0</v>
      </c>
      <c r="AR300" s="145" t="s">
        <v>296</v>
      </c>
      <c r="AT300" s="145" t="s">
        <v>411</v>
      </c>
      <c r="AU300" s="145" t="s">
        <v>145</v>
      </c>
      <c r="AY300" s="16" t="s">
        <v>137</v>
      </c>
      <c r="BE300" s="146">
        <f>IF(N300="základní",J300,0)</f>
        <v>0</v>
      </c>
      <c r="BF300" s="146">
        <f>IF(N300="snížená",J300,0)</f>
        <v>0</v>
      </c>
      <c r="BG300" s="146">
        <f>IF(N300="zákl. přenesená",J300,0)</f>
        <v>0</v>
      </c>
      <c r="BH300" s="146">
        <f>IF(N300="sníž. přenesená",J300,0)</f>
        <v>0</v>
      </c>
      <c r="BI300" s="146">
        <f>IF(N300="nulová",J300,0)</f>
        <v>0</v>
      </c>
      <c r="BJ300" s="16" t="s">
        <v>145</v>
      </c>
      <c r="BK300" s="146">
        <f>ROUND(I300*H300,2)</f>
        <v>0</v>
      </c>
      <c r="BL300" s="16" t="s">
        <v>224</v>
      </c>
      <c r="BM300" s="145" t="s">
        <v>414</v>
      </c>
    </row>
    <row r="301" spans="2:65" s="1" customFormat="1" ht="24.2" customHeight="1">
      <c r="B301" s="132"/>
      <c r="C301" s="133" t="s">
        <v>415</v>
      </c>
      <c r="D301" s="133" t="s">
        <v>140</v>
      </c>
      <c r="E301" s="134" t="s">
        <v>416</v>
      </c>
      <c r="F301" s="135" t="s">
        <v>417</v>
      </c>
      <c r="G301" s="136" t="s">
        <v>143</v>
      </c>
      <c r="H301" s="137">
        <v>24</v>
      </c>
      <c r="I301" s="138"/>
      <c r="J301" s="139">
        <f>ROUND(I301*H301,2)</f>
        <v>0</v>
      </c>
      <c r="K301" s="140"/>
      <c r="L301" s="31"/>
      <c r="M301" s="141" t="s">
        <v>1</v>
      </c>
      <c r="N301" s="142" t="s">
        <v>39</v>
      </c>
      <c r="P301" s="143">
        <f>O301*H301</f>
        <v>0</v>
      </c>
      <c r="Q301" s="143">
        <v>0</v>
      </c>
      <c r="R301" s="143">
        <f>Q301*H301</f>
        <v>0</v>
      </c>
      <c r="S301" s="143">
        <v>6.0000000000000001E-3</v>
      </c>
      <c r="T301" s="144">
        <f>S301*H301</f>
        <v>0.14400000000000002</v>
      </c>
      <c r="AR301" s="145" t="s">
        <v>224</v>
      </c>
      <c r="AT301" s="145" t="s">
        <v>140</v>
      </c>
      <c r="AU301" s="145" t="s">
        <v>145</v>
      </c>
      <c r="AY301" s="16" t="s">
        <v>137</v>
      </c>
      <c r="BE301" s="146">
        <f>IF(N301="základní",J301,0)</f>
        <v>0</v>
      </c>
      <c r="BF301" s="146">
        <f>IF(N301="snížená",J301,0)</f>
        <v>0</v>
      </c>
      <c r="BG301" s="146">
        <f>IF(N301="zákl. přenesená",J301,0)</f>
        <v>0</v>
      </c>
      <c r="BH301" s="146">
        <f>IF(N301="sníž. přenesená",J301,0)</f>
        <v>0</v>
      </c>
      <c r="BI301" s="146">
        <f>IF(N301="nulová",J301,0)</f>
        <v>0</v>
      </c>
      <c r="BJ301" s="16" t="s">
        <v>145</v>
      </c>
      <c r="BK301" s="146">
        <f>ROUND(I301*H301,2)</f>
        <v>0</v>
      </c>
      <c r="BL301" s="16" t="s">
        <v>224</v>
      </c>
      <c r="BM301" s="145" t="s">
        <v>418</v>
      </c>
    </row>
    <row r="302" spans="2:65" s="13" customFormat="1" ht="11.25">
      <c r="B302" s="154"/>
      <c r="D302" s="148" t="s">
        <v>147</v>
      </c>
      <c r="E302" s="155" t="s">
        <v>1</v>
      </c>
      <c r="F302" s="156" t="s">
        <v>171</v>
      </c>
      <c r="H302" s="157">
        <v>24</v>
      </c>
      <c r="I302" s="158"/>
      <c r="L302" s="154"/>
      <c r="M302" s="159"/>
      <c r="T302" s="160"/>
      <c r="AT302" s="155" t="s">
        <v>147</v>
      </c>
      <c r="AU302" s="155" t="s">
        <v>145</v>
      </c>
      <c r="AV302" s="13" t="s">
        <v>145</v>
      </c>
      <c r="AW302" s="13" t="s">
        <v>30</v>
      </c>
      <c r="AX302" s="13" t="s">
        <v>73</v>
      </c>
      <c r="AY302" s="155" t="s">
        <v>137</v>
      </c>
    </row>
    <row r="303" spans="2:65" s="14" customFormat="1" ht="11.25">
      <c r="B303" s="161"/>
      <c r="D303" s="148" t="s">
        <v>147</v>
      </c>
      <c r="E303" s="162" t="s">
        <v>1</v>
      </c>
      <c r="F303" s="163" t="s">
        <v>150</v>
      </c>
      <c r="H303" s="164">
        <v>24</v>
      </c>
      <c r="I303" s="165"/>
      <c r="L303" s="161"/>
      <c r="M303" s="166"/>
      <c r="T303" s="167"/>
      <c r="AT303" s="162" t="s">
        <v>147</v>
      </c>
      <c r="AU303" s="162" t="s">
        <v>145</v>
      </c>
      <c r="AV303" s="14" t="s">
        <v>144</v>
      </c>
      <c r="AW303" s="14" t="s">
        <v>30</v>
      </c>
      <c r="AX303" s="14" t="s">
        <v>81</v>
      </c>
      <c r="AY303" s="162" t="s">
        <v>137</v>
      </c>
    </row>
    <row r="304" spans="2:65" s="1" customFormat="1" ht="24.2" customHeight="1">
      <c r="B304" s="132"/>
      <c r="C304" s="133" t="s">
        <v>419</v>
      </c>
      <c r="D304" s="133" t="s">
        <v>140</v>
      </c>
      <c r="E304" s="134" t="s">
        <v>420</v>
      </c>
      <c r="F304" s="135" t="s">
        <v>421</v>
      </c>
      <c r="G304" s="136" t="s">
        <v>143</v>
      </c>
      <c r="H304" s="137">
        <v>1</v>
      </c>
      <c r="I304" s="138"/>
      <c r="J304" s="139">
        <f>ROUND(I304*H304,2)</f>
        <v>0</v>
      </c>
      <c r="K304" s="140"/>
      <c r="L304" s="31"/>
      <c r="M304" s="141" t="s">
        <v>1</v>
      </c>
      <c r="N304" s="142" t="s">
        <v>39</v>
      </c>
      <c r="P304" s="143">
        <f>O304*H304</f>
        <v>0</v>
      </c>
      <c r="Q304" s="143">
        <v>3.0000000000000001E-5</v>
      </c>
      <c r="R304" s="143">
        <f>Q304*H304</f>
        <v>3.0000000000000001E-5</v>
      </c>
      <c r="S304" s="143">
        <v>0</v>
      </c>
      <c r="T304" s="144">
        <f>S304*H304</f>
        <v>0</v>
      </c>
      <c r="AR304" s="145" t="s">
        <v>224</v>
      </c>
      <c r="AT304" s="145" t="s">
        <v>140</v>
      </c>
      <c r="AU304" s="145" t="s">
        <v>145</v>
      </c>
      <c r="AY304" s="16" t="s">
        <v>137</v>
      </c>
      <c r="BE304" s="146">
        <f>IF(N304="základní",J304,0)</f>
        <v>0</v>
      </c>
      <c r="BF304" s="146">
        <f>IF(N304="snížená",J304,0)</f>
        <v>0</v>
      </c>
      <c r="BG304" s="146">
        <f>IF(N304="zákl. přenesená",J304,0)</f>
        <v>0</v>
      </c>
      <c r="BH304" s="146">
        <f>IF(N304="sníž. přenesená",J304,0)</f>
        <v>0</v>
      </c>
      <c r="BI304" s="146">
        <f>IF(N304="nulová",J304,0)</f>
        <v>0</v>
      </c>
      <c r="BJ304" s="16" t="s">
        <v>145</v>
      </c>
      <c r="BK304" s="146">
        <f>ROUND(I304*H304,2)</f>
        <v>0</v>
      </c>
      <c r="BL304" s="16" t="s">
        <v>224</v>
      </c>
      <c r="BM304" s="145" t="s">
        <v>422</v>
      </c>
    </row>
    <row r="305" spans="2:65" s="1" customFormat="1" ht="21.75" customHeight="1">
      <c r="B305" s="132"/>
      <c r="C305" s="133" t="s">
        <v>423</v>
      </c>
      <c r="D305" s="133" t="s">
        <v>140</v>
      </c>
      <c r="E305" s="134" t="s">
        <v>424</v>
      </c>
      <c r="F305" s="135" t="s">
        <v>425</v>
      </c>
      <c r="G305" s="136" t="s">
        <v>143</v>
      </c>
      <c r="H305" s="137">
        <v>24</v>
      </c>
      <c r="I305" s="138"/>
      <c r="J305" s="139">
        <f>ROUND(I305*H305,2)</f>
        <v>0</v>
      </c>
      <c r="K305" s="140"/>
      <c r="L305" s="31"/>
      <c r="M305" s="141" t="s">
        <v>1</v>
      </c>
      <c r="N305" s="142" t="s">
        <v>39</v>
      </c>
      <c r="P305" s="143">
        <f>O305*H305</f>
        <v>0</v>
      </c>
      <c r="Q305" s="143">
        <v>8.0000000000000007E-5</v>
      </c>
      <c r="R305" s="143">
        <f>Q305*H305</f>
        <v>1.9200000000000003E-3</v>
      </c>
      <c r="S305" s="143">
        <v>0</v>
      </c>
      <c r="T305" s="144">
        <f>S305*H305</f>
        <v>0</v>
      </c>
      <c r="AR305" s="145" t="s">
        <v>224</v>
      </c>
      <c r="AT305" s="145" t="s">
        <v>140</v>
      </c>
      <c r="AU305" s="145" t="s">
        <v>145</v>
      </c>
      <c r="AY305" s="16" t="s">
        <v>137</v>
      </c>
      <c r="BE305" s="146">
        <f>IF(N305="základní",J305,0)</f>
        <v>0</v>
      </c>
      <c r="BF305" s="146">
        <f>IF(N305="snížená",J305,0)</f>
        <v>0</v>
      </c>
      <c r="BG305" s="146">
        <f>IF(N305="zákl. přenesená",J305,0)</f>
        <v>0</v>
      </c>
      <c r="BH305" s="146">
        <f>IF(N305="sníž. přenesená",J305,0)</f>
        <v>0</v>
      </c>
      <c r="BI305" s="146">
        <f>IF(N305="nulová",J305,0)</f>
        <v>0</v>
      </c>
      <c r="BJ305" s="16" t="s">
        <v>145</v>
      </c>
      <c r="BK305" s="146">
        <f>ROUND(I305*H305,2)</f>
        <v>0</v>
      </c>
      <c r="BL305" s="16" t="s">
        <v>224</v>
      </c>
      <c r="BM305" s="145" t="s">
        <v>426</v>
      </c>
    </row>
    <row r="306" spans="2:65" s="13" customFormat="1" ht="11.25">
      <c r="B306" s="154"/>
      <c r="D306" s="148" t="s">
        <v>147</v>
      </c>
      <c r="E306" s="155" t="s">
        <v>1</v>
      </c>
      <c r="F306" s="156" t="s">
        <v>171</v>
      </c>
      <c r="H306" s="157">
        <v>24</v>
      </c>
      <c r="I306" s="158"/>
      <c r="L306" s="154"/>
      <c r="M306" s="159"/>
      <c r="T306" s="160"/>
      <c r="AT306" s="155" t="s">
        <v>147</v>
      </c>
      <c r="AU306" s="155" t="s">
        <v>145</v>
      </c>
      <c r="AV306" s="13" t="s">
        <v>145</v>
      </c>
      <c r="AW306" s="13" t="s">
        <v>30</v>
      </c>
      <c r="AX306" s="13" t="s">
        <v>73</v>
      </c>
      <c r="AY306" s="155" t="s">
        <v>137</v>
      </c>
    </row>
    <row r="307" spans="2:65" s="14" customFormat="1" ht="11.25">
      <c r="B307" s="161"/>
      <c r="D307" s="148" t="s">
        <v>147</v>
      </c>
      <c r="E307" s="162" t="s">
        <v>1</v>
      </c>
      <c r="F307" s="163" t="s">
        <v>150</v>
      </c>
      <c r="H307" s="164">
        <v>24</v>
      </c>
      <c r="I307" s="165"/>
      <c r="L307" s="161"/>
      <c r="M307" s="166"/>
      <c r="T307" s="167"/>
      <c r="AT307" s="162" t="s">
        <v>147</v>
      </c>
      <c r="AU307" s="162" t="s">
        <v>145</v>
      </c>
      <c r="AV307" s="14" t="s">
        <v>144</v>
      </c>
      <c r="AW307" s="14" t="s">
        <v>30</v>
      </c>
      <c r="AX307" s="14" t="s">
        <v>81</v>
      </c>
      <c r="AY307" s="162" t="s">
        <v>137</v>
      </c>
    </row>
    <row r="308" spans="2:65" s="1" customFormat="1" ht="24.2" customHeight="1">
      <c r="B308" s="132"/>
      <c r="C308" s="169" t="s">
        <v>427</v>
      </c>
      <c r="D308" s="169" t="s">
        <v>411</v>
      </c>
      <c r="E308" s="170" t="s">
        <v>428</v>
      </c>
      <c r="F308" s="171" t="s">
        <v>429</v>
      </c>
      <c r="G308" s="172" t="s">
        <v>143</v>
      </c>
      <c r="H308" s="173">
        <v>24</v>
      </c>
      <c r="I308" s="174"/>
      <c r="J308" s="175">
        <f>ROUND(I308*H308,2)</f>
        <v>0</v>
      </c>
      <c r="K308" s="176"/>
      <c r="L308" s="177"/>
      <c r="M308" s="178" t="s">
        <v>1</v>
      </c>
      <c r="N308" s="179" t="s">
        <v>39</v>
      </c>
      <c r="P308" s="143">
        <f>O308*H308</f>
        <v>0</v>
      </c>
      <c r="Q308" s="143">
        <v>1.1000000000000001E-3</v>
      </c>
      <c r="R308" s="143">
        <f>Q308*H308</f>
        <v>2.64E-2</v>
      </c>
      <c r="S308" s="143">
        <v>0</v>
      </c>
      <c r="T308" s="144">
        <f>S308*H308</f>
        <v>0</v>
      </c>
      <c r="AR308" s="145" t="s">
        <v>296</v>
      </c>
      <c r="AT308" s="145" t="s">
        <v>411</v>
      </c>
      <c r="AU308" s="145" t="s">
        <v>145</v>
      </c>
      <c r="AY308" s="16" t="s">
        <v>137</v>
      </c>
      <c r="BE308" s="146">
        <f>IF(N308="základní",J308,0)</f>
        <v>0</v>
      </c>
      <c r="BF308" s="146">
        <f>IF(N308="snížená",J308,0)</f>
        <v>0</v>
      </c>
      <c r="BG308" s="146">
        <f>IF(N308="zákl. přenesená",J308,0)</f>
        <v>0</v>
      </c>
      <c r="BH308" s="146">
        <f>IF(N308="sníž. přenesená",J308,0)</f>
        <v>0</v>
      </c>
      <c r="BI308" s="146">
        <f>IF(N308="nulová",J308,0)</f>
        <v>0</v>
      </c>
      <c r="BJ308" s="16" t="s">
        <v>145</v>
      </c>
      <c r="BK308" s="146">
        <f>ROUND(I308*H308,2)</f>
        <v>0</v>
      </c>
      <c r="BL308" s="16" t="s">
        <v>224</v>
      </c>
      <c r="BM308" s="145" t="s">
        <v>430</v>
      </c>
    </row>
    <row r="309" spans="2:65" s="1" customFormat="1" ht="24.2" customHeight="1">
      <c r="B309" s="132"/>
      <c r="C309" s="133" t="s">
        <v>431</v>
      </c>
      <c r="D309" s="133" t="s">
        <v>140</v>
      </c>
      <c r="E309" s="134" t="s">
        <v>432</v>
      </c>
      <c r="F309" s="135" t="s">
        <v>433</v>
      </c>
      <c r="G309" s="136" t="s">
        <v>370</v>
      </c>
      <c r="H309" s="168"/>
      <c r="I309" s="138"/>
      <c r="J309" s="139">
        <f>ROUND(I309*H309,2)</f>
        <v>0</v>
      </c>
      <c r="K309" s="140"/>
      <c r="L309" s="31"/>
      <c r="M309" s="141" t="s">
        <v>1</v>
      </c>
      <c r="N309" s="142" t="s">
        <v>39</v>
      </c>
      <c r="P309" s="143">
        <f>O309*H309</f>
        <v>0</v>
      </c>
      <c r="Q309" s="143">
        <v>0</v>
      </c>
      <c r="R309" s="143">
        <f>Q309*H309</f>
        <v>0</v>
      </c>
      <c r="S309" s="143">
        <v>0</v>
      </c>
      <c r="T309" s="144">
        <f>S309*H309</f>
        <v>0</v>
      </c>
      <c r="AR309" s="145" t="s">
        <v>224</v>
      </c>
      <c r="AT309" s="145" t="s">
        <v>140</v>
      </c>
      <c r="AU309" s="145" t="s">
        <v>145</v>
      </c>
      <c r="AY309" s="16" t="s">
        <v>137</v>
      </c>
      <c r="BE309" s="146">
        <f>IF(N309="základní",J309,0)</f>
        <v>0</v>
      </c>
      <c r="BF309" s="146">
        <f>IF(N309="snížená",J309,0)</f>
        <v>0</v>
      </c>
      <c r="BG309" s="146">
        <f>IF(N309="zákl. přenesená",J309,0)</f>
        <v>0</v>
      </c>
      <c r="BH309" s="146">
        <f>IF(N309="sníž. přenesená",J309,0)</f>
        <v>0</v>
      </c>
      <c r="BI309" s="146">
        <f>IF(N309="nulová",J309,0)</f>
        <v>0</v>
      </c>
      <c r="BJ309" s="16" t="s">
        <v>145</v>
      </c>
      <c r="BK309" s="146">
        <f>ROUND(I309*H309,2)</f>
        <v>0</v>
      </c>
      <c r="BL309" s="16" t="s">
        <v>224</v>
      </c>
      <c r="BM309" s="145" t="s">
        <v>434</v>
      </c>
    </row>
    <row r="310" spans="2:65" s="11" customFormat="1" ht="22.9" customHeight="1">
      <c r="B310" s="120"/>
      <c r="D310" s="121" t="s">
        <v>72</v>
      </c>
      <c r="E310" s="130" t="s">
        <v>435</v>
      </c>
      <c r="F310" s="130" t="s">
        <v>436</v>
      </c>
      <c r="I310" s="123"/>
      <c r="J310" s="131">
        <f>BK310</f>
        <v>0</v>
      </c>
      <c r="L310" s="120"/>
      <c r="M310" s="125"/>
      <c r="P310" s="126">
        <f>SUM(P311:P323)</f>
        <v>0</v>
      </c>
      <c r="R310" s="126">
        <f>SUM(R311:R323)</f>
        <v>2.0042999999999997</v>
      </c>
      <c r="T310" s="127">
        <f>SUM(T311:T323)</f>
        <v>0</v>
      </c>
      <c r="AR310" s="121" t="s">
        <v>145</v>
      </c>
      <c r="AT310" s="128" t="s">
        <v>72</v>
      </c>
      <c r="AU310" s="128" t="s">
        <v>81</v>
      </c>
      <c r="AY310" s="121" t="s">
        <v>137</v>
      </c>
      <c r="BK310" s="129">
        <f>SUM(BK311:BK323)</f>
        <v>0</v>
      </c>
    </row>
    <row r="311" spans="2:65" s="1" customFormat="1" ht="16.5" customHeight="1">
      <c r="B311" s="132"/>
      <c r="C311" s="133" t="s">
        <v>437</v>
      </c>
      <c r="D311" s="133" t="s">
        <v>140</v>
      </c>
      <c r="E311" s="134" t="s">
        <v>438</v>
      </c>
      <c r="F311" s="135" t="s">
        <v>439</v>
      </c>
      <c r="G311" s="136" t="s">
        <v>213</v>
      </c>
      <c r="H311" s="137">
        <v>4</v>
      </c>
      <c r="I311" s="138"/>
      <c r="J311" s="139">
        <f>ROUND(I311*H311,2)</f>
        <v>0</v>
      </c>
      <c r="K311" s="140"/>
      <c r="L311" s="31"/>
      <c r="M311" s="141" t="s">
        <v>1</v>
      </c>
      <c r="N311" s="142" t="s">
        <v>39</v>
      </c>
      <c r="P311" s="143">
        <f>O311*H311</f>
        <v>0</v>
      </c>
      <c r="Q311" s="143">
        <v>6.0000000000000002E-5</v>
      </c>
      <c r="R311" s="143">
        <f>Q311*H311</f>
        <v>2.4000000000000001E-4</v>
      </c>
      <c r="S311" s="143">
        <v>0</v>
      </c>
      <c r="T311" s="144">
        <f>S311*H311</f>
        <v>0</v>
      </c>
      <c r="AR311" s="145" t="s">
        <v>224</v>
      </c>
      <c r="AT311" s="145" t="s">
        <v>140</v>
      </c>
      <c r="AU311" s="145" t="s">
        <v>145</v>
      </c>
      <c r="AY311" s="16" t="s">
        <v>137</v>
      </c>
      <c r="BE311" s="146">
        <f>IF(N311="základní",J311,0)</f>
        <v>0</v>
      </c>
      <c r="BF311" s="146">
        <f>IF(N311="snížená",J311,0)</f>
        <v>0</v>
      </c>
      <c r="BG311" s="146">
        <f>IF(N311="zákl. přenesená",J311,0)</f>
        <v>0</v>
      </c>
      <c r="BH311" s="146">
        <f>IF(N311="sníž. přenesená",J311,0)</f>
        <v>0</v>
      </c>
      <c r="BI311" s="146">
        <f>IF(N311="nulová",J311,0)</f>
        <v>0</v>
      </c>
      <c r="BJ311" s="16" t="s">
        <v>145</v>
      </c>
      <c r="BK311" s="146">
        <f>ROUND(I311*H311,2)</f>
        <v>0</v>
      </c>
      <c r="BL311" s="16" t="s">
        <v>224</v>
      </c>
      <c r="BM311" s="145" t="s">
        <v>440</v>
      </c>
    </row>
    <row r="312" spans="2:65" s="1" customFormat="1" ht="16.5" customHeight="1">
      <c r="B312" s="132"/>
      <c r="C312" s="133" t="s">
        <v>441</v>
      </c>
      <c r="D312" s="133" t="s">
        <v>140</v>
      </c>
      <c r="E312" s="134" t="s">
        <v>442</v>
      </c>
      <c r="F312" s="135" t="s">
        <v>443</v>
      </c>
      <c r="G312" s="136" t="s">
        <v>213</v>
      </c>
      <c r="H312" s="137">
        <v>1</v>
      </c>
      <c r="I312" s="138"/>
      <c r="J312" s="139">
        <f>ROUND(I312*H312,2)</f>
        <v>0</v>
      </c>
      <c r="K312" s="140"/>
      <c r="L312" s="31"/>
      <c r="M312" s="141" t="s">
        <v>1</v>
      </c>
      <c r="N312" s="142" t="s">
        <v>39</v>
      </c>
      <c r="P312" s="143">
        <f>O312*H312</f>
        <v>0</v>
      </c>
      <c r="Q312" s="143">
        <v>6.0000000000000002E-5</v>
      </c>
      <c r="R312" s="143">
        <f>Q312*H312</f>
        <v>6.0000000000000002E-5</v>
      </c>
      <c r="S312" s="143">
        <v>0</v>
      </c>
      <c r="T312" s="144">
        <f>S312*H312</f>
        <v>0</v>
      </c>
      <c r="AR312" s="145" t="s">
        <v>224</v>
      </c>
      <c r="AT312" s="145" t="s">
        <v>140</v>
      </c>
      <c r="AU312" s="145" t="s">
        <v>145</v>
      </c>
      <c r="AY312" s="16" t="s">
        <v>137</v>
      </c>
      <c r="BE312" s="146">
        <f>IF(N312="základní",J312,0)</f>
        <v>0</v>
      </c>
      <c r="BF312" s="146">
        <f>IF(N312="snížená",J312,0)</f>
        <v>0</v>
      </c>
      <c r="BG312" s="146">
        <f>IF(N312="zákl. přenesená",J312,0)</f>
        <v>0</v>
      </c>
      <c r="BH312" s="146">
        <f>IF(N312="sníž. přenesená",J312,0)</f>
        <v>0</v>
      </c>
      <c r="BI312" s="146">
        <f>IF(N312="nulová",J312,0)</f>
        <v>0</v>
      </c>
      <c r="BJ312" s="16" t="s">
        <v>145</v>
      </c>
      <c r="BK312" s="146">
        <f>ROUND(I312*H312,2)</f>
        <v>0</v>
      </c>
      <c r="BL312" s="16" t="s">
        <v>224</v>
      </c>
      <c r="BM312" s="145" t="s">
        <v>444</v>
      </c>
    </row>
    <row r="313" spans="2:65" s="1" customFormat="1" ht="21.75" customHeight="1">
      <c r="B313" s="132"/>
      <c r="C313" s="133" t="s">
        <v>445</v>
      </c>
      <c r="D313" s="133" t="s">
        <v>140</v>
      </c>
      <c r="E313" s="134" t="s">
        <v>446</v>
      </c>
      <c r="F313" s="135" t="s">
        <v>447</v>
      </c>
      <c r="G313" s="136" t="s">
        <v>448</v>
      </c>
      <c r="H313" s="137">
        <v>1980</v>
      </c>
      <c r="I313" s="138"/>
      <c r="J313" s="139">
        <f>ROUND(I313*H313,2)</f>
        <v>0</v>
      </c>
      <c r="K313" s="140"/>
      <c r="L313" s="31"/>
      <c r="M313" s="141" t="s">
        <v>1</v>
      </c>
      <c r="N313" s="142" t="s">
        <v>39</v>
      </c>
      <c r="P313" s="143">
        <f>O313*H313</f>
        <v>0</v>
      </c>
      <c r="Q313" s="143">
        <v>1E-3</v>
      </c>
      <c r="R313" s="143">
        <f>Q313*H313</f>
        <v>1.98</v>
      </c>
      <c r="S313" s="143">
        <v>0</v>
      </c>
      <c r="T313" s="144">
        <f>S313*H313</f>
        <v>0</v>
      </c>
      <c r="AR313" s="145" t="s">
        <v>224</v>
      </c>
      <c r="AT313" s="145" t="s">
        <v>140</v>
      </c>
      <c r="AU313" s="145" t="s">
        <v>145</v>
      </c>
      <c r="AY313" s="16" t="s">
        <v>137</v>
      </c>
      <c r="BE313" s="146">
        <f>IF(N313="základní",J313,0)</f>
        <v>0</v>
      </c>
      <c r="BF313" s="146">
        <f>IF(N313="snížená",J313,0)</f>
        <v>0</v>
      </c>
      <c r="BG313" s="146">
        <f>IF(N313="zákl. přenesená",J313,0)</f>
        <v>0</v>
      </c>
      <c r="BH313" s="146">
        <f>IF(N313="sníž. přenesená",J313,0)</f>
        <v>0</v>
      </c>
      <c r="BI313" s="146">
        <f>IF(N313="nulová",J313,0)</f>
        <v>0</v>
      </c>
      <c r="BJ313" s="16" t="s">
        <v>145</v>
      </c>
      <c r="BK313" s="146">
        <f>ROUND(I313*H313,2)</f>
        <v>0</v>
      </c>
      <c r="BL313" s="16" t="s">
        <v>224</v>
      </c>
      <c r="BM313" s="145" t="s">
        <v>449</v>
      </c>
    </row>
    <row r="314" spans="2:65" s="12" customFormat="1" ht="11.25">
      <c r="B314" s="147"/>
      <c r="D314" s="148" t="s">
        <v>147</v>
      </c>
      <c r="E314" s="149" t="s">
        <v>1</v>
      </c>
      <c r="F314" s="150" t="s">
        <v>148</v>
      </c>
      <c r="H314" s="149" t="s">
        <v>1</v>
      </c>
      <c r="I314" s="151"/>
      <c r="L314" s="147"/>
      <c r="M314" s="152"/>
      <c r="T314" s="153"/>
      <c r="AT314" s="149" t="s">
        <v>147</v>
      </c>
      <c r="AU314" s="149" t="s">
        <v>145</v>
      </c>
      <c r="AV314" s="12" t="s">
        <v>81</v>
      </c>
      <c r="AW314" s="12" t="s">
        <v>30</v>
      </c>
      <c r="AX314" s="12" t="s">
        <v>73</v>
      </c>
      <c r="AY314" s="149" t="s">
        <v>137</v>
      </c>
    </row>
    <row r="315" spans="2:65" s="12" customFormat="1" ht="33.75">
      <c r="B315" s="147"/>
      <c r="D315" s="148" t="s">
        <v>147</v>
      </c>
      <c r="E315" s="149" t="s">
        <v>1</v>
      </c>
      <c r="F315" s="150" t="s">
        <v>450</v>
      </c>
      <c r="H315" s="149" t="s">
        <v>1</v>
      </c>
      <c r="I315" s="151"/>
      <c r="L315" s="147"/>
      <c r="M315" s="152"/>
      <c r="T315" s="153"/>
      <c r="AT315" s="149" t="s">
        <v>147</v>
      </c>
      <c r="AU315" s="149" t="s">
        <v>145</v>
      </c>
      <c r="AV315" s="12" t="s">
        <v>81</v>
      </c>
      <c r="AW315" s="12" t="s">
        <v>30</v>
      </c>
      <c r="AX315" s="12" t="s">
        <v>73</v>
      </c>
      <c r="AY315" s="149" t="s">
        <v>137</v>
      </c>
    </row>
    <row r="316" spans="2:65" s="13" customFormat="1" ht="11.25">
      <c r="B316" s="154"/>
      <c r="D316" s="148" t="s">
        <v>147</v>
      </c>
      <c r="E316" s="155" t="s">
        <v>1</v>
      </c>
      <c r="F316" s="156" t="s">
        <v>451</v>
      </c>
      <c r="H316" s="157">
        <v>1800</v>
      </c>
      <c r="I316" s="158"/>
      <c r="L316" s="154"/>
      <c r="M316" s="159"/>
      <c r="T316" s="160"/>
      <c r="AT316" s="155" t="s">
        <v>147</v>
      </c>
      <c r="AU316" s="155" t="s">
        <v>145</v>
      </c>
      <c r="AV316" s="13" t="s">
        <v>145</v>
      </c>
      <c r="AW316" s="13" t="s">
        <v>30</v>
      </c>
      <c r="AX316" s="13" t="s">
        <v>73</v>
      </c>
      <c r="AY316" s="155" t="s">
        <v>137</v>
      </c>
    </row>
    <row r="317" spans="2:65" s="14" customFormat="1" ht="11.25">
      <c r="B317" s="161"/>
      <c r="D317" s="148" t="s">
        <v>147</v>
      </c>
      <c r="E317" s="162" t="s">
        <v>1</v>
      </c>
      <c r="F317" s="163" t="s">
        <v>150</v>
      </c>
      <c r="H317" s="164">
        <v>1800</v>
      </c>
      <c r="I317" s="165"/>
      <c r="L317" s="161"/>
      <c r="M317" s="166"/>
      <c r="T317" s="167"/>
      <c r="AT317" s="162" t="s">
        <v>147</v>
      </c>
      <c r="AU317" s="162" t="s">
        <v>145</v>
      </c>
      <c r="AV317" s="14" t="s">
        <v>144</v>
      </c>
      <c r="AW317" s="14" t="s">
        <v>30</v>
      </c>
      <c r="AX317" s="14" t="s">
        <v>81</v>
      </c>
      <c r="AY317" s="162" t="s">
        <v>137</v>
      </c>
    </row>
    <row r="318" spans="2:65" s="13" customFormat="1" ht="11.25">
      <c r="B318" s="154"/>
      <c r="D318" s="148" t="s">
        <v>147</v>
      </c>
      <c r="F318" s="156" t="s">
        <v>452</v>
      </c>
      <c r="H318" s="157">
        <v>1980</v>
      </c>
      <c r="I318" s="158"/>
      <c r="L318" s="154"/>
      <c r="M318" s="159"/>
      <c r="T318" s="160"/>
      <c r="AT318" s="155" t="s">
        <v>147</v>
      </c>
      <c r="AU318" s="155" t="s">
        <v>145</v>
      </c>
      <c r="AV318" s="13" t="s">
        <v>145</v>
      </c>
      <c r="AW318" s="13" t="s">
        <v>3</v>
      </c>
      <c r="AX318" s="13" t="s">
        <v>81</v>
      </c>
      <c r="AY318" s="155" t="s">
        <v>137</v>
      </c>
    </row>
    <row r="319" spans="2:65" s="1" customFormat="1" ht="24.2" customHeight="1">
      <c r="B319" s="132"/>
      <c r="C319" s="133" t="s">
        <v>453</v>
      </c>
      <c r="D319" s="133" t="s">
        <v>140</v>
      </c>
      <c r="E319" s="134" t="s">
        <v>454</v>
      </c>
      <c r="F319" s="135" t="s">
        <v>455</v>
      </c>
      <c r="G319" s="136" t="s">
        <v>213</v>
      </c>
      <c r="H319" s="137">
        <v>24</v>
      </c>
      <c r="I319" s="138"/>
      <c r="J319" s="139">
        <f>ROUND(I319*H319,2)</f>
        <v>0</v>
      </c>
      <c r="K319" s="140"/>
      <c r="L319" s="31"/>
      <c r="M319" s="141" t="s">
        <v>1</v>
      </c>
      <c r="N319" s="142" t="s">
        <v>39</v>
      </c>
      <c r="P319" s="143">
        <f>O319*H319</f>
        <v>0</v>
      </c>
      <c r="Q319" s="143">
        <v>1E-3</v>
      </c>
      <c r="R319" s="143">
        <f>Q319*H319</f>
        <v>2.4E-2</v>
      </c>
      <c r="S319" s="143">
        <v>0</v>
      </c>
      <c r="T319" s="144">
        <f>S319*H319</f>
        <v>0</v>
      </c>
      <c r="AR319" s="145" t="s">
        <v>224</v>
      </c>
      <c r="AT319" s="145" t="s">
        <v>140</v>
      </c>
      <c r="AU319" s="145" t="s">
        <v>145</v>
      </c>
      <c r="AY319" s="16" t="s">
        <v>137</v>
      </c>
      <c r="BE319" s="146">
        <f>IF(N319="základní",J319,0)</f>
        <v>0</v>
      </c>
      <c r="BF319" s="146">
        <f>IF(N319="snížená",J319,0)</f>
        <v>0</v>
      </c>
      <c r="BG319" s="146">
        <f>IF(N319="zákl. přenesená",J319,0)</f>
        <v>0</v>
      </c>
      <c r="BH319" s="146">
        <f>IF(N319="sníž. přenesená",J319,0)</f>
        <v>0</v>
      </c>
      <c r="BI319" s="146">
        <f>IF(N319="nulová",J319,0)</f>
        <v>0</v>
      </c>
      <c r="BJ319" s="16" t="s">
        <v>145</v>
      </c>
      <c r="BK319" s="146">
        <f>ROUND(I319*H319,2)</f>
        <v>0</v>
      </c>
      <c r="BL319" s="16" t="s">
        <v>224</v>
      </c>
      <c r="BM319" s="145" t="s">
        <v>456</v>
      </c>
    </row>
    <row r="320" spans="2:65" s="12" customFormat="1" ht="11.25">
      <c r="B320" s="147"/>
      <c r="D320" s="148" t="s">
        <v>147</v>
      </c>
      <c r="E320" s="149" t="s">
        <v>1</v>
      </c>
      <c r="F320" s="150" t="s">
        <v>148</v>
      </c>
      <c r="H320" s="149" t="s">
        <v>1</v>
      </c>
      <c r="I320" s="151"/>
      <c r="L320" s="147"/>
      <c r="M320" s="152"/>
      <c r="T320" s="153"/>
      <c r="AT320" s="149" t="s">
        <v>147</v>
      </c>
      <c r="AU320" s="149" t="s">
        <v>145</v>
      </c>
      <c r="AV320" s="12" t="s">
        <v>81</v>
      </c>
      <c r="AW320" s="12" t="s">
        <v>30</v>
      </c>
      <c r="AX320" s="12" t="s">
        <v>73</v>
      </c>
      <c r="AY320" s="149" t="s">
        <v>137</v>
      </c>
    </row>
    <row r="321" spans="2:65" s="13" customFormat="1" ht="11.25">
      <c r="B321" s="154"/>
      <c r="D321" s="148" t="s">
        <v>147</v>
      </c>
      <c r="E321" s="155" t="s">
        <v>1</v>
      </c>
      <c r="F321" s="156" t="s">
        <v>259</v>
      </c>
      <c r="H321" s="157">
        <v>24</v>
      </c>
      <c r="I321" s="158"/>
      <c r="L321" s="154"/>
      <c r="M321" s="159"/>
      <c r="T321" s="160"/>
      <c r="AT321" s="155" t="s">
        <v>147</v>
      </c>
      <c r="AU321" s="155" t="s">
        <v>145</v>
      </c>
      <c r="AV321" s="13" t="s">
        <v>145</v>
      </c>
      <c r="AW321" s="13" t="s">
        <v>30</v>
      </c>
      <c r="AX321" s="13" t="s">
        <v>73</v>
      </c>
      <c r="AY321" s="155" t="s">
        <v>137</v>
      </c>
    </row>
    <row r="322" spans="2:65" s="14" customFormat="1" ht="11.25">
      <c r="B322" s="161"/>
      <c r="D322" s="148" t="s">
        <v>147</v>
      </c>
      <c r="E322" s="162" t="s">
        <v>1</v>
      </c>
      <c r="F322" s="163" t="s">
        <v>150</v>
      </c>
      <c r="H322" s="164">
        <v>24</v>
      </c>
      <c r="I322" s="165"/>
      <c r="L322" s="161"/>
      <c r="M322" s="166"/>
      <c r="T322" s="167"/>
      <c r="AT322" s="162" t="s">
        <v>147</v>
      </c>
      <c r="AU322" s="162" t="s">
        <v>145</v>
      </c>
      <c r="AV322" s="14" t="s">
        <v>144</v>
      </c>
      <c r="AW322" s="14" t="s">
        <v>30</v>
      </c>
      <c r="AX322" s="14" t="s">
        <v>81</v>
      </c>
      <c r="AY322" s="162" t="s">
        <v>137</v>
      </c>
    </row>
    <row r="323" spans="2:65" s="1" customFormat="1" ht="24.2" customHeight="1">
      <c r="B323" s="132"/>
      <c r="C323" s="133" t="s">
        <v>457</v>
      </c>
      <c r="D323" s="133" t="s">
        <v>140</v>
      </c>
      <c r="E323" s="134" t="s">
        <v>458</v>
      </c>
      <c r="F323" s="135" t="s">
        <v>459</v>
      </c>
      <c r="G323" s="136" t="s">
        <v>370</v>
      </c>
      <c r="H323" s="168"/>
      <c r="I323" s="138"/>
      <c r="J323" s="139">
        <f>ROUND(I323*H323,2)</f>
        <v>0</v>
      </c>
      <c r="K323" s="140"/>
      <c r="L323" s="31"/>
      <c r="M323" s="141" t="s">
        <v>1</v>
      </c>
      <c r="N323" s="142" t="s">
        <v>39</v>
      </c>
      <c r="P323" s="143">
        <f>O323*H323</f>
        <v>0</v>
      </c>
      <c r="Q323" s="143">
        <v>0</v>
      </c>
      <c r="R323" s="143">
        <f>Q323*H323</f>
        <v>0</v>
      </c>
      <c r="S323" s="143">
        <v>0</v>
      </c>
      <c r="T323" s="144">
        <f>S323*H323</f>
        <v>0</v>
      </c>
      <c r="AR323" s="145" t="s">
        <v>224</v>
      </c>
      <c r="AT323" s="145" t="s">
        <v>140</v>
      </c>
      <c r="AU323" s="145" t="s">
        <v>145</v>
      </c>
      <c r="AY323" s="16" t="s">
        <v>137</v>
      </c>
      <c r="BE323" s="146">
        <f>IF(N323="základní",J323,0)</f>
        <v>0</v>
      </c>
      <c r="BF323" s="146">
        <f>IF(N323="snížená",J323,0)</f>
        <v>0</v>
      </c>
      <c r="BG323" s="146">
        <f>IF(N323="zákl. přenesená",J323,0)</f>
        <v>0</v>
      </c>
      <c r="BH323" s="146">
        <f>IF(N323="sníž. přenesená",J323,0)</f>
        <v>0</v>
      </c>
      <c r="BI323" s="146">
        <f>IF(N323="nulová",J323,0)</f>
        <v>0</v>
      </c>
      <c r="BJ323" s="16" t="s">
        <v>145</v>
      </c>
      <c r="BK323" s="146">
        <f>ROUND(I323*H323,2)</f>
        <v>0</v>
      </c>
      <c r="BL323" s="16" t="s">
        <v>224</v>
      </c>
      <c r="BM323" s="145" t="s">
        <v>460</v>
      </c>
    </row>
    <row r="324" spans="2:65" s="11" customFormat="1" ht="22.9" customHeight="1">
      <c r="B324" s="120"/>
      <c r="D324" s="121" t="s">
        <v>72</v>
      </c>
      <c r="E324" s="130" t="s">
        <v>461</v>
      </c>
      <c r="F324" s="130" t="s">
        <v>462</v>
      </c>
      <c r="I324" s="123"/>
      <c r="J324" s="131">
        <f>BK324</f>
        <v>0</v>
      </c>
      <c r="L324" s="120"/>
      <c r="M324" s="125"/>
      <c r="P324" s="126">
        <f>SUM(P325:P345)</f>
        <v>0</v>
      </c>
      <c r="R324" s="126">
        <f>SUM(R325:R345)</f>
        <v>1.1245499999999999</v>
      </c>
      <c r="T324" s="127">
        <f>SUM(T325:T345)</f>
        <v>0.95309999999999995</v>
      </c>
      <c r="AR324" s="121" t="s">
        <v>145</v>
      </c>
      <c r="AT324" s="128" t="s">
        <v>72</v>
      </c>
      <c r="AU324" s="128" t="s">
        <v>81</v>
      </c>
      <c r="AY324" s="121" t="s">
        <v>137</v>
      </c>
      <c r="BK324" s="129">
        <f>SUM(BK325:BK345)</f>
        <v>0</v>
      </c>
    </row>
    <row r="325" spans="2:65" s="1" customFormat="1" ht="16.5" customHeight="1">
      <c r="B325" s="132"/>
      <c r="C325" s="133" t="s">
        <v>463</v>
      </c>
      <c r="D325" s="133" t="s">
        <v>140</v>
      </c>
      <c r="E325" s="134" t="s">
        <v>464</v>
      </c>
      <c r="F325" s="135" t="s">
        <v>465</v>
      </c>
      <c r="G325" s="136" t="s">
        <v>201</v>
      </c>
      <c r="H325" s="137">
        <v>27</v>
      </c>
      <c r="I325" s="138"/>
      <c r="J325" s="139">
        <f>ROUND(I325*H325,2)</f>
        <v>0</v>
      </c>
      <c r="K325" s="140"/>
      <c r="L325" s="31"/>
      <c r="M325" s="141" t="s">
        <v>1</v>
      </c>
      <c r="N325" s="142" t="s">
        <v>39</v>
      </c>
      <c r="P325" s="143">
        <f>O325*H325</f>
        <v>0</v>
      </c>
      <c r="Q325" s="143">
        <v>4.5500000000000002E-3</v>
      </c>
      <c r="R325" s="143">
        <f>Q325*H325</f>
        <v>0.12285</v>
      </c>
      <c r="S325" s="143">
        <v>0</v>
      </c>
      <c r="T325" s="144">
        <f>S325*H325</f>
        <v>0</v>
      </c>
      <c r="AR325" s="145" t="s">
        <v>224</v>
      </c>
      <c r="AT325" s="145" t="s">
        <v>140</v>
      </c>
      <c r="AU325" s="145" t="s">
        <v>145</v>
      </c>
      <c r="AY325" s="16" t="s">
        <v>137</v>
      </c>
      <c r="BE325" s="146">
        <f>IF(N325="základní",J325,0)</f>
        <v>0</v>
      </c>
      <c r="BF325" s="146">
        <f>IF(N325="snížená",J325,0)</f>
        <v>0</v>
      </c>
      <c r="BG325" s="146">
        <f>IF(N325="zákl. přenesená",J325,0)</f>
        <v>0</v>
      </c>
      <c r="BH325" s="146">
        <f>IF(N325="sníž. přenesená",J325,0)</f>
        <v>0</v>
      </c>
      <c r="BI325" s="146">
        <f>IF(N325="nulová",J325,0)</f>
        <v>0</v>
      </c>
      <c r="BJ325" s="16" t="s">
        <v>145</v>
      </c>
      <c r="BK325" s="146">
        <f>ROUND(I325*H325,2)</f>
        <v>0</v>
      </c>
      <c r="BL325" s="16" t="s">
        <v>224</v>
      </c>
      <c r="BM325" s="145" t="s">
        <v>466</v>
      </c>
    </row>
    <row r="326" spans="2:65" s="13" customFormat="1" ht="11.25">
      <c r="B326" s="154"/>
      <c r="D326" s="148" t="s">
        <v>147</v>
      </c>
      <c r="E326" s="155" t="s">
        <v>1</v>
      </c>
      <c r="F326" s="156" t="s">
        <v>393</v>
      </c>
      <c r="H326" s="157">
        <v>27</v>
      </c>
      <c r="I326" s="158"/>
      <c r="L326" s="154"/>
      <c r="M326" s="159"/>
      <c r="T326" s="160"/>
      <c r="AT326" s="155" t="s">
        <v>147</v>
      </c>
      <c r="AU326" s="155" t="s">
        <v>145</v>
      </c>
      <c r="AV326" s="13" t="s">
        <v>145</v>
      </c>
      <c r="AW326" s="13" t="s">
        <v>30</v>
      </c>
      <c r="AX326" s="13" t="s">
        <v>73</v>
      </c>
      <c r="AY326" s="155" t="s">
        <v>137</v>
      </c>
    </row>
    <row r="327" spans="2:65" s="14" customFormat="1" ht="11.25">
      <c r="B327" s="161"/>
      <c r="D327" s="148" t="s">
        <v>147</v>
      </c>
      <c r="E327" s="162" t="s">
        <v>1</v>
      </c>
      <c r="F327" s="163" t="s">
        <v>150</v>
      </c>
      <c r="H327" s="164">
        <v>27</v>
      </c>
      <c r="I327" s="165"/>
      <c r="L327" s="161"/>
      <c r="M327" s="166"/>
      <c r="T327" s="167"/>
      <c r="AT327" s="162" t="s">
        <v>147</v>
      </c>
      <c r="AU327" s="162" t="s">
        <v>145</v>
      </c>
      <c r="AV327" s="14" t="s">
        <v>144</v>
      </c>
      <c r="AW327" s="14" t="s">
        <v>30</v>
      </c>
      <c r="AX327" s="14" t="s">
        <v>81</v>
      </c>
      <c r="AY327" s="162" t="s">
        <v>137</v>
      </c>
    </row>
    <row r="328" spans="2:65" s="1" customFormat="1" ht="16.5" customHeight="1">
      <c r="B328" s="132"/>
      <c r="C328" s="133" t="s">
        <v>467</v>
      </c>
      <c r="D328" s="133" t="s">
        <v>140</v>
      </c>
      <c r="E328" s="134" t="s">
        <v>468</v>
      </c>
      <c r="F328" s="135" t="s">
        <v>469</v>
      </c>
      <c r="G328" s="136" t="s">
        <v>201</v>
      </c>
      <c r="H328" s="137">
        <v>27</v>
      </c>
      <c r="I328" s="138"/>
      <c r="J328" s="139">
        <f>ROUND(I328*H328,2)</f>
        <v>0</v>
      </c>
      <c r="K328" s="140"/>
      <c r="L328" s="31"/>
      <c r="M328" s="141" t="s">
        <v>1</v>
      </c>
      <c r="N328" s="142" t="s">
        <v>39</v>
      </c>
      <c r="P328" s="143">
        <f>O328*H328</f>
        <v>0</v>
      </c>
      <c r="Q328" s="143">
        <v>0</v>
      </c>
      <c r="R328" s="143">
        <f>Q328*H328</f>
        <v>0</v>
      </c>
      <c r="S328" s="143">
        <v>3.5299999999999998E-2</v>
      </c>
      <c r="T328" s="144">
        <f>S328*H328</f>
        <v>0.95309999999999995</v>
      </c>
      <c r="AR328" s="145" t="s">
        <v>224</v>
      </c>
      <c r="AT328" s="145" t="s">
        <v>140</v>
      </c>
      <c r="AU328" s="145" t="s">
        <v>145</v>
      </c>
      <c r="AY328" s="16" t="s">
        <v>137</v>
      </c>
      <c r="BE328" s="146">
        <f>IF(N328="základní",J328,0)</f>
        <v>0</v>
      </c>
      <c r="BF328" s="146">
        <f>IF(N328="snížená",J328,0)</f>
        <v>0</v>
      </c>
      <c r="BG328" s="146">
        <f>IF(N328="zákl. přenesená",J328,0)</f>
        <v>0</v>
      </c>
      <c r="BH328" s="146">
        <f>IF(N328="sníž. přenesená",J328,0)</f>
        <v>0</v>
      </c>
      <c r="BI328" s="146">
        <f>IF(N328="nulová",J328,0)</f>
        <v>0</v>
      </c>
      <c r="BJ328" s="16" t="s">
        <v>145</v>
      </c>
      <c r="BK328" s="146">
        <f>ROUND(I328*H328,2)</f>
        <v>0</v>
      </c>
      <c r="BL328" s="16" t="s">
        <v>224</v>
      </c>
      <c r="BM328" s="145" t="s">
        <v>470</v>
      </c>
    </row>
    <row r="329" spans="2:65" s="13" customFormat="1" ht="11.25">
      <c r="B329" s="154"/>
      <c r="D329" s="148" t="s">
        <v>147</v>
      </c>
      <c r="E329" s="155" t="s">
        <v>1</v>
      </c>
      <c r="F329" s="156" t="s">
        <v>471</v>
      </c>
      <c r="H329" s="157">
        <v>27</v>
      </c>
      <c r="I329" s="158"/>
      <c r="L329" s="154"/>
      <c r="M329" s="159"/>
      <c r="T329" s="160"/>
      <c r="AT329" s="155" t="s">
        <v>147</v>
      </c>
      <c r="AU329" s="155" t="s">
        <v>145</v>
      </c>
      <c r="AV329" s="13" t="s">
        <v>145</v>
      </c>
      <c r="AW329" s="13" t="s">
        <v>30</v>
      </c>
      <c r="AX329" s="13" t="s">
        <v>73</v>
      </c>
      <c r="AY329" s="155" t="s">
        <v>137</v>
      </c>
    </row>
    <row r="330" spans="2:65" s="14" customFormat="1" ht="11.25">
      <c r="B330" s="161"/>
      <c r="D330" s="148" t="s">
        <v>147</v>
      </c>
      <c r="E330" s="162" t="s">
        <v>1</v>
      </c>
      <c r="F330" s="163" t="s">
        <v>150</v>
      </c>
      <c r="H330" s="164">
        <v>27</v>
      </c>
      <c r="I330" s="165"/>
      <c r="L330" s="161"/>
      <c r="M330" s="166"/>
      <c r="T330" s="167"/>
      <c r="AT330" s="162" t="s">
        <v>147</v>
      </c>
      <c r="AU330" s="162" t="s">
        <v>145</v>
      </c>
      <c r="AV330" s="14" t="s">
        <v>144</v>
      </c>
      <c r="AW330" s="14" t="s">
        <v>30</v>
      </c>
      <c r="AX330" s="14" t="s">
        <v>81</v>
      </c>
      <c r="AY330" s="162" t="s">
        <v>137</v>
      </c>
    </row>
    <row r="331" spans="2:65" s="1" customFormat="1" ht="37.9" customHeight="1">
      <c r="B331" s="132"/>
      <c r="C331" s="133" t="s">
        <v>472</v>
      </c>
      <c r="D331" s="133" t="s">
        <v>140</v>
      </c>
      <c r="E331" s="134" t="s">
        <v>473</v>
      </c>
      <c r="F331" s="135" t="s">
        <v>474</v>
      </c>
      <c r="G331" s="136" t="s">
        <v>201</v>
      </c>
      <c r="H331" s="137">
        <v>27</v>
      </c>
      <c r="I331" s="138"/>
      <c r="J331" s="139">
        <f>ROUND(I331*H331,2)</f>
        <v>0</v>
      </c>
      <c r="K331" s="140"/>
      <c r="L331" s="31"/>
      <c r="M331" s="141" t="s">
        <v>1</v>
      </c>
      <c r="N331" s="142" t="s">
        <v>39</v>
      </c>
      <c r="P331" s="143">
        <f>O331*H331</f>
        <v>0</v>
      </c>
      <c r="Q331" s="143">
        <v>9.1500000000000001E-3</v>
      </c>
      <c r="R331" s="143">
        <f>Q331*H331</f>
        <v>0.24704999999999999</v>
      </c>
      <c r="S331" s="143">
        <v>0</v>
      </c>
      <c r="T331" s="144">
        <f>S331*H331</f>
        <v>0</v>
      </c>
      <c r="AR331" s="145" t="s">
        <v>224</v>
      </c>
      <c r="AT331" s="145" t="s">
        <v>140</v>
      </c>
      <c r="AU331" s="145" t="s">
        <v>145</v>
      </c>
      <c r="AY331" s="16" t="s">
        <v>137</v>
      </c>
      <c r="BE331" s="146">
        <f>IF(N331="základní",J331,0)</f>
        <v>0</v>
      </c>
      <c r="BF331" s="146">
        <f>IF(N331="snížená",J331,0)</f>
        <v>0</v>
      </c>
      <c r="BG331" s="146">
        <f>IF(N331="zákl. přenesená",J331,0)</f>
        <v>0</v>
      </c>
      <c r="BH331" s="146">
        <f>IF(N331="sníž. přenesená",J331,0)</f>
        <v>0</v>
      </c>
      <c r="BI331" s="146">
        <f>IF(N331="nulová",J331,0)</f>
        <v>0</v>
      </c>
      <c r="BJ331" s="16" t="s">
        <v>145</v>
      </c>
      <c r="BK331" s="146">
        <f>ROUND(I331*H331,2)</f>
        <v>0</v>
      </c>
      <c r="BL331" s="16" t="s">
        <v>224</v>
      </c>
      <c r="BM331" s="145" t="s">
        <v>475</v>
      </c>
    </row>
    <row r="332" spans="2:65" s="13" customFormat="1" ht="11.25">
      <c r="B332" s="154"/>
      <c r="D332" s="148" t="s">
        <v>147</v>
      </c>
      <c r="E332" s="155" t="s">
        <v>1</v>
      </c>
      <c r="F332" s="156" t="s">
        <v>393</v>
      </c>
      <c r="H332" s="157">
        <v>27</v>
      </c>
      <c r="I332" s="158"/>
      <c r="L332" s="154"/>
      <c r="M332" s="159"/>
      <c r="T332" s="160"/>
      <c r="AT332" s="155" t="s">
        <v>147</v>
      </c>
      <c r="AU332" s="155" t="s">
        <v>145</v>
      </c>
      <c r="AV332" s="13" t="s">
        <v>145</v>
      </c>
      <c r="AW332" s="13" t="s">
        <v>30</v>
      </c>
      <c r="AX332" s="13" t="s">
        <v>73</v>
      </c>
      <c r="AY332" s="155" t="s">
        <v>137</v>
      </c>
    </row>
    <row r="333" spans="2:65" s="14" customFormat="1" ht="11.25">
      <c r="B333" s="161"/>
      <c r="D333" s="148" t="s">
        <v>147</v>
      </c>
      <c r="E333" s="162" t="s">
        <v>1</v>
      </c>
      <c r="F333" s="163" t="s">
        <v>150</v>
      </c>
      <c r="H333" s="164">
        <v>27</v>
      </c>
      <c r="I333" s="165"/>
      <c r="L333" s="161"/>
      <c r="M333" s="166"/>
      <c r="T333" s="167"/>
      <c r="AT333" s="162" t="s">
        <v>147</v>
      </c>
      <c r="AU333" s="162" t="s">
        <v>145</v>
      </c>
      <c r="AV333" s="14" t="s">
        <v>144</v>
      </c>
      <c r="AW333" s="14" t="s">
        <v>30</v>
      </c>
      <c r="AX333" s="14" t="s">
        <v>81</v>
      </c>
      <c r="AY333" s="162" t="s">
        <v>137</v>
      </c>
    </row>
    <row r="334" spans="2:65" s="1" customFormat="1" ht="16.5" customHeight="1">
      <c r="B334" s="132"/>
      <c r="C334" s="169" t="s">
        <v>476</v>
      </c>
      <c r="D334" s="169" t="s">
        <v>411</v>
      </c>
      <c r="E334" s="170" t="s">
        <v>477</v>
      </c>
      <c r="F334" s="171" t="s">
        <v>478</v>
      </c>
      <c r="G334" s="172" t="s">
        <v>201</v>
      </c>
      <c r="H334" s="173">
        <v>27.27</v>
      </c>
      <c r="I334" s="174"/>
      <c r="J334" s="175">
        <f>ROUND(I334*H334,2)</f>
        <v>0</v>
      </c>
      <c r="K334" s="176"/>
      <c r="L334" s="177"/>
      <c r="M334" s="178" t="s">
        <v>1</v>
      </c>
      <c r="N334" s="179" t="s">
        <v>39</v>
      </c>
      <c r="P334" s="143">
        <f>O334*H334</f>
        <v>0</v>
      </c>
      <c r="Q334" s="143">
        <v>2.3E-2</v>
      </c>
      <c r="R334" s="143">
        <f>Q334*H334</f>
        <v>0.62720999999999993</v>
      </c>
      <c r="S334" s="143">
        <v>0</v>
      </c>
      <c r="T334" s="144">
        <f>S334*H334</f>
        <v>0</v>
      </c>
      <c r="AR334" s="145" t="s">
        <v>296</v>
      </c>
      <c r="AT334" s="145" t="s">
        <v>411</v>
      </c>
      <c r="AU334" s="145" t="s">
        <v>145</v>
      </c>
      <c r="AY334" s="16" t="s">
        <v>137</v>
      </c>
      <c r="BE334" s="146">
        <f>IF(N334="základní",J334,0)</f>
        <v>0</v>
      </c>
      <c r="BF334" s="146">
        <f>IF(N334="snížená",J334,0)</f>
        <v>0</v>
      </c>
      <c r="BG334" s="146">
        <f>IF(N334="zákl. přenesená",J334,0)</f>
        <v>0</v>
      </c>
      <c r="BH334" s="146">
        <f>IF(N334="sníž. přenesená",J334,0)</f>
        <v>0</v>
      </c>
      <c r="BI334" s="146">
        <f>IF(N334="nulová",J334,0)</f>
        <v>0</v>
      </c>
      <c r="BJ334" s="16" t="s">
        <v>145</v>
      </c>
      <c r="BK334" s="146">
        <f>ROUND(I334*H334,2)</f>
        <v>0</v>
      </c>
      <c r="BL334" s="16" t="s">
        <v>224</v>
      </c>
      <c r="BM334" s="145" t="s">
        <v>479</v>
      </c>
    </row>
    <row r="335" spans="2:65" s="13" customFormat="1" ht="11.25">
      <c r="B335" s="154"/>
      <c r="D335" s="148" t="s">
        <v>147</v>
      </c>
      <c r="F335" s="156" t="s">
        <v>480</v>
      </c>
      <c r="H335" s="157">
        <v>27.27</v>
      </c>
      <c r="I335" s="158"/>
      <c r="L335" s="154"/>
      <c r="M335" s="159"/>
      <c r="T335" s="160"/>
      <c r="AT335" s="155" t="s">
        <v>147</v>
      </c>
      <c r="AU335" s="155" t="s">
        <v>145</v>
      </c>
      <c r="AV335" s="13" t="s">
        <v>145</v>
      </c>
      <c r="AW335" s="13" t="s">
        <v>3</v>
      </c>
      <c r="AX335" s="13" t="s">
        <v>81</v>
      </c>
      <c r="AY335" s="155" t="s">
        <v>137</v>
      </c>
    </row>
    <row r="336" spans="2:65" s="1" customFormat="1" ht="37.9" customHeight="1">
      <c r="B336" s="132"/>
      <c r="C336" s="133" t="s">
        <v>481</v>
      </c>
      <c r="D336" s="133" t="s">
        <v>140</v>
      </c>
      <c r="E336" s="134" t="s">
        <v>482</v>
      </c>
      <c r="F336" s="135" t="s">
        <v>483</v>
      </c>
      <c r="G336" s="136" t="s">
        <v>201</v>
      </c>
      <c r="H336" s="137">
        <v>27</v>
      </c>
      <c r="I336" s="138"/>
      <c r="J336" s="139">
        <f>ROUND(I336*H336,2)</f>
        <v>0</v>
      </c>
      <c r="K336" s="140"/>
      <c r="L336" s="31"/>
      <c r="M336" s="141" t="s">
        <v>1</v>
      </c>
      <c r="N336" s="142" t="s">
        <v>39</v>
      </c>
      <c r="P336" s="143">
        <f>O336*H336</f>
        <v>0</v>
      </c>
      <c r="Q336" s="143">
        <v>0</v>
      </c>
      <c r="R336" s="143">
        <f>Q336*H336</f>
        <v>0</v>
      </c>
      <c r="S336" s="143">
        <v>0</v>
      </c>
      <c r="T336" s="144">
        <f>S336*H336</f>
        <v>0</v>
      </c>
      <c r="AR336" s="145" t="s">
        <v>224</v>
      </c>
      <c r="AT336" s="145" t="s">
        <v>140</v>
      </c>
      <c r="AU336" s="145" t="s">
        <v>145</v>
      </c>
      <c r="AY336" s="16" t="s">
        <v>137</v>
      </c>
      <c r="BE336" s="146">
        <f>IF(N336="základní",J336,0)</f>
        <v>0</v>
      </c>
      <c r="BF336" s="146">
        <f>IF(N336="snížená",J336,0)</f>
        <v>0</v>
      </c>
      <c r="BG336" s="146">
        <f>IF(N336="zákl. přenesená",J336,0)</f>
        <v>0</v>
      </c>
      <c r="BH336" s="146">
        <f>IF(N336="sníž. přenesená",J336,0)</f>
        <v>0</v>
      </c>
      <c r="BI336" s="146">
        <f>IF(N336="nulová",J336,0)</f>
        <v>0</v>
      </c>
      <c r="BJ336" s="16" t="s">
        <v>145</v>
      </c>
      <c r="BK336" s="146">
        <f>ROUND(I336*H336,2)</f>
        <v>0</v>
      </c>
      <c r="BL336" s="16" t="s">
        <v>224</v>
      </c>
      <c r="BM336" s="145" t="s">
        <v>484</v>
      </c>
    </row>
    <row r="337" spans="2:65" s="13" customFormat="1" ht="11.25">
      <c r="B337" s="154"/>
      <c r="D337" s="148" t="s">
        <v>147</v>
      </c>
      <c r="E337" s="155" t="s">
        <v>1</v>
      </c>
      <c r="F337" s="156" t="s">
        <v>393</v>
      </c>
      <c r="H337" s="157">
        <v>27</v>
      </c>
      <c r="I337" s="158"/>
      <c r="L337" s="154"/>
      <c r="M337" s="159"/>
      <c r="T337" s="160"/>
      <c r="AT337" s="155" t="s">
        <v>147</v>
      </c>
      <c r="AU337" s="155" t="s">
        <v>145</v>
      </c>
      <c r="AV337" s="13" t="s">
        <v>145</v>
      </c>
      <c r="AW337" s="13" t="s">
        <v>30</v>
      </c>
      <c r="AX337" s="13" t="s">
        <v>73</v>
      </c>
      <c r="AY337" s="155" t="s">
        <v>137</v>
      </c>
    </row>
    <row r="338" spans="2:65" s="14" customFormat="1" ht="11.25">
      <c r="B338" s="161"/>
      <c r="D338" s="148" t="s">
        <v>147</v>
      </c>
      <c r="E338" s="162" t="s">
        <v>1</v>
      </c>
      <c r="F338" s="163" t="s">
        <v>150</v>
      </c>
      <c r="H338" s="164">
        <v>27</v>
      </c>
      <c r="I338" s="165"/>
      <c r="L338" s="161"/>
      <c r="M338" s="166"/>
      <c r="T338" s="167"/>
      <c r="AT338" s="162" t="s">
        <v>147</v>
      </c>
      <c r="AU338" s="162" t="s">
        <v>145</v>
      </c>
      <c r="AV338" s="14" t="s">
        <v>144</v>
      </c>
      <c r="AW338" s="14" t="s">
        <v>30</v>
      </c>
      <c r="AX338" s="14" t="s">
        <v>81</v>
      </c>
      <c r="AY338" s="162" t="s">
        <v>137</v>
      </c>
    </row>
    <row r="339" spans="2:65" s="1" customFormat="1" ht="37.9" customHeight="1">
      <c r="B339" s="132"/>
      <c r="C339" s="133" t="s">
        <v>485</v>
      </c>
      <c r="D339" s="133" t="s">
        <v>140</v>
      </c>
      <c r="E339" s="134" t="s">
        <v>486</v>
      </c>
      <c r="F339" s="135" t="s">
        <v>487</v>
      </c>
      <c r="G339" s="136" t="s">
        <v>201</v>
      </c>
      <c r="H339" s="137">
        <v>27</v>
      </c>
      <c r="I339" s="138"/>
      <c r="J339" s="139">
        <f>ROUND(I339*H339,2)</f>
        <v>0</v>
      </c>
      <c r="K339" s="140"/>
      <c r="L339" s="31"/>
      <c r="M339" s="141" t="s">
        <v>1</v>
      </c>
      <c r="N339" s="142" t="s">
        <v>39</v>
      </c>
      <c r="P339" s="143">
        <f>O339*H339</f>
        <v>0</v>
      </c>
      <c r="Q339" s="143">
        <v>6.2E-4</v>
      </c>
      <c r="R339" s="143">
        <f>Q339*H339</f>
        <v>1.6740000000000001E-2</v>
      </c>
      <c r="S339" s="143">
        <v>0</v>
      </c>
      <c r="T339" s="144">
        <f>S339*H339</f>
        <v>0</v>
      </c>
      <c r="AR339" s="145" t="s">
        <v>224</v>
      </c>
      <c r="AT339" s="145" t="s">
        <v>140</v>
      </c>
      <c r="AU339" s="145" t="s">
        <v>145</v>
      </c>
      <c r="AY339" s="16" t="s">
        <v>137</v>
      </c>
      <c r="BE339" s="146">
        <f>IF(N339="základní",J339,0)</f>
        <v>0</v>
      </c>
      <c r="BF339" s="146">
        <f>IF(N339="snížená",J339,0)</f>
        <v>0</v>
      </c>
      <c r="BG339" s="146">
        <f>IF(N339="zákl. přenesená",J339,0)</f>
        <v>0</v>
      </c>
      <c r="BH339" s="146">
        <f>IF(N339="sníž. přenesená",J339,0)</f>
        <v>0</v>
      </c>
      <c r="BI339" s="146">
        <f>IF(N339="nulová",J339,0)</f>
        <v>0</v>
      </c>
      <c r="BJ339" s="16" t="s">
        <v>145</v>
      </c>
      <c r="BK339" s="146">
        <f>ROUND(I339*H339,2)</f>
        <v>0</v>
      </c>
      <c r="BL339" s="16" t="s">
        <v>224</v>
      </c>
      <c r="BM339" s="145" t="s">
        <v>488</v>
      </c>
    </row>
    <row r="340" spans="2:65" s="13" customFormat="1" ht="11.25">
      <c r="B340" s="154"/>
      <c r="D340" s="148" t="s">
        <v>147</v>
      </c>
      <c r="E340" s="155" t="s">
        <v>1</v>
      </c>
      <c r="F340" s="156" t="s">
        <v>393</v>
      </c>
      <c r="H340" s="157">
        <v>27</v>
      </c>
      <c r="I340" s="158"/>
      <c r="L340" s="154"/>
      <c r="M340" s="159"/>
      <c r="T340" s="160"/>
      <c r="AT340" s="155" t="s">
        <v>147</v>
      </c>
      <c r="AU340" s="155" t="s">
        <v>145</v>
      </c>
      <c r="AV340" s="13" t="s">
        <v>145</v>
      </c>
      <c r="AW340" s="13" t="s">
        <v>30</v>
      </c>
      <c r="AX340" s="13" t="s">
        <v>73</v>
      </c>
      <c r="AY340" s="155" t="s">
        <v>137</v>
      </c>
    </row>
    <row r="341" spans="2:65" s="14" customFormat="1" ht="11.25">
      <c r="B341" s="161"/>
      <c r="D341" s="148" t="s">
        <v>147</v>
      </c>
      <c r="E341" s="162" t="s">
        <v>1</v>
      </c>
      <c r="F341" s="163" t="s">
        <v>150</v>
      </c>
      <c r="H341" s="164">
        <v>27</v>
      </c>
      <c r="I341" s="165"/>
      <c r="L341" s="161"/>
      <c r="M341" s="166"/>
      <c r="T341" s="167"/>
      <c r="AT341" s="162" t="s">
        <v>147</v>
      </c>
      <c r="AU341" s="162" t="s">
        <v>145</v>
      </c>
      <c r="AV341" s="14" t="s">
        <v>144</v>
      </c>
      <c r="AW341" s="14" t="s">
        <v>30</v>
      </c>
      <c r="AX341" s="14" t="s">
        <v>81</v>
      </c>
      <c r="AY341" s="162" t="s">
        <v>137</v>
      </c>
    </row>
    <row r="342" spans="2:65" s="1" customFormat="1" ht="21.75" customHeight="1">
      <c r="B342" s="132"/>
      <c r="C342" s="133" t="s">
        <v>489</v>
      </c>
      <c r="D342" s="133" t="s">
        <v>140</v>
      </c>
      <c r="E342" s="134" t="s">
        <v>490</v>
      </c>
      <c r="F342" s="135" t="s">
        <v>491</v>
      </c>
      <c r="G342" s="136" t="s">
        <v>201</v>
      </c>
      <c r="H342" s="137">
        <v>27</v>
      </c>
      <c r="I342" s="138"/>
      <c r="J342" s="139">
        <f>ROUND(I342*H342,2)</f>
        <v>0</v>
      </c>
      <c r="K342" s="140"/>
      <c r="L342" s="31"/>
      <c r="M342" s="141" t="s">
        <v>1</v>
      </c>
      <c r="N342" s="142" t="s">
        <v>39</v>
      </c>
      <c r="P342" s="143">
        <f>O342*H342</f>
        <v>0</v>
      </c>
      <c r="Q342" s="143">
        <v>4.1000000000000003E-3</v>
      </c>
      <c r="R342" s="143">
        <f>Q342*H342</f>
        <v>0.11070000000000001</v>
      </c>
      <c r="S342" s="143">
        <v>0</v>
      </c>
      <c r="T342" s="144">
        <f>S342*H342</f>
        <v>0</v>
      </c>
      <c r="AR342" s="145" t="s">
        <v>224</v>
      </c>
      <c r="AT342" s="145" t="s">
        <v>140</v>
      </c>
      <c r="AU342" s="145" t="s">
        <v>145</v>
      </c>
      <c r="AY342" s="16" t="s">
        <v>137</v>
      </c>
      <c r="BE342" s="146">
        <f>IF(N342="základní",J342,0)</f>
        <v>0</v>
      </c>
      <c r="BF342" s="146">
        <f>IF(N342="snížená",J342,0)</f>
        <v>0</v>
      </c>
      <c r="BG342" s="146">
        <f>IF(N342="zákl. přenesená",J342,0)</f>
        <v>0</v>
      </c>
      <c r="BH342" s="146">
        <f>IF(N342="sníž. přenesená",J342,0)</f>
        <v>0</v>
      </c>
      <c r="BI342" s="146">
        <f>IF(N342="nulová",J342,0)</f>
        <v>0</v>
      </c>
      <c r="BJ342" s="16" t="s">
        <v>145</v>
      </c>
      <c r="BK342" s="146">
        <f>ROUND(I342*H342,2)</f>
        <v>0</v>
      </c>
      <c r="BL342" s="16" t="s">
        <v>224</v>
      </c>
      <c r="BM342" s="145" t="s">
        <v>492</v>
      </c>
    </row>
    <row r="343" spans="2:65" s="13" customFormat="1" ht="11.25">
      <c r="B343" s="154"/>
      <c r="D343" s="148" t="s">
        <v>147</v>
      </c>
      <c r="E343" s="155" t="s">
        <v>1</v>
      </c>
      <c r="F343" s="156" t="s">
        <v>393</v>
      </c>
      <c r="H343" s="157">
        <v>27</v>
      </c>
      <c r="I343" s="158"/>
      <c r="L343" s="154"/>
      <c r="M343" s="159"/>
      <c r="T343" s="160"/>
      <c r="AT343" s="155" t="s">
        <v>147</v>
      </c>
      <c r="AU343" s="155" t="s">
        <v>145</v>
      </c>
      <c r="AV343" s="13" t="s">
        <v>145</v>
      </c>
      <c r="AW343" s="13" t="s">
        <v>30</v>
      </c>
      <c r="AX343" s="13" t="s">
        <v>73</v>
      </c>
      <c r="AY343" s="155" t="s">
        <v>137</v>
      </c>
    </row>
    <row r="344" spans="2:65" s="14" customFormat="1" ht="11.25">
      <c r="B344" s="161"/>
      <c r="D344" s="148" t="s">
        <v>147</v>
      </c>
      <c r="E344" s="162" t="s">
        <v>1</v>
      </c>
      <c r="F344" s="163" t="s">
        <v>150</v>
      </c>
      <c r="H344" s="164">
        <v>27</v>
      </c>
      <c r="I344" s="165"/>
      <c r="L344" s="161"/>
      <c r="M344" s="166"/>
      <c r="T344" s="167"/>
      <c r="AT344" s="162" t="s">
        <v>147</v>
      </c>
      <c r="AU344" s="162" t="s">
        <v>145</v>
      </c>
      <c r="AV344" s="14" t="s">
        <v>144</v>
      </c>
      <c r="AW344" s="14" t="s">
        <v>30</v>
      </c>
      <c r="AX344" s="14" t="s">
        <v>81</v>
      </c>
      <c r="AY344" s="162" t="s">
        <v>137</v>
      </c>
    </row>
    <row r="345" spans="2:65" s="1" customFormat="1" ht="24.2" customHeight="1">
      <c r="B345" s="132"/>
      <c r="C345" s="133" t="s">
        <v>493</v>
      </c>
      <c r="D345" s="133" t="s">
        <v>140</v>
      </c>
      <c r="E345" s="134" t="s">
        <v>494</v>
      </c>
      <c r="F345" s="135" t="s">
        <v>495</v>
      </c>
      <c r="G345" s="136" t="s">
        <v>370</v>
      </c>
      <c r="H345" s="168"/>
      <c r="I345" s="138"/>
      <c r="J345" s="139">
        <f>ROUND(I345*H345,2)</f>
        <v>0</v>
      </c>
      <c r="K345" s="140"/>
      <c r="L345" s="31"/>
      <c r="M345" s="141" t="s">
        <v>1</v>
      </c>
      <c r="N345" s="142" t="s">
        <v>39</v>
      </c>
      <c r="P345" s="143">
        <f>O345*H345</f>
        <v>0</v>
      </c>
      <c r="Q345" s="143">
        <v>0</v>
      </c>
      <c r="R345" s="143">
        <f>Q345*H345</f>
        <v>0</v>
      </c>
      <c r="S345" s="143">
        <v>0</v>
      </c>
      <c r="T345" s="144">
        <f>S345*H345</f>
        <v>0</v>
      </c>
      <c r="AR345" s="145" t="s">
        <v>224</v>
      </c>
      <c r="AT345" s="145" t="s">
        <v>140</v>
      </c>
      <c r="AU345" s="145" t="s">
        <v>145</v>
      </c>
      <c r="AY345" s="16" t="s">
        <v>137</v>
      </c>
      <c r="BE345" s="146">
        <f>IF(N345="základní",J345,0)</f>
        <v>0</v>
      </c>
      <c r="BF345" s="146">
        <f>IF(N345="snížená",J345,0)</f>
        <v>0</v>
      </c>
      <c r="BG345" s="146">
        <f>IF(N345="zákl. přenesená",J345,0)</f>
        <v>0</v>
      </c>
      <c r="BH345" s="146">
        <f>IF(N345="sníž. přenesená",J345,0)</f>
        <v>0</v>
      </c>
      <c r="BI345" s="146">
        <f>IF(N345="nulová",J345,0)</f>
        <v>0</v>
      </c>
      <c r="BJ345" s="16" t="s">
        <v>145</v>
      </c>
      <c r="BK345" s="146">
        <f>ROUND(I345*H345,2)</f>
        <v>0</v>
      </c>
      <c r="BL345" s="16" t="s">
        <v>224</v>
      </c>
      <c r="BM345" s="145" t="s">
        <v>496</v>
      </c>
    </row>
    <row r="346" spans="2:65" s="11" customFormat="1" ht="22.9" customHeight="1">
      <c r="B346" s="120"/>
      <c r="D346" s="121" t="s">
        <v>72</v>
      </c>
      <c r="E346" s="130" t="s">
        <v>497</v>
      </c>
      <c r="F346" s="130" t="s">
        <v>498</v>
      </c>
      <c r="I346" s="123"/>
      <c r="J346" s="131">
        <f>BK346</f>
        <v>0</v>
      </c>
      <c r="L346" s="120"/>
      <c r="M346" s="125"/>
      <c r="P346" s="126">
        <f>SUM(P347:P349)</f>
        <v>0</v>
      </c>
      <c r="R346" s="126">
        <f>SUM(R347:R349)</f>
        <v>0</v>
      </c>
      <c r="T346" s="127">
        <f>SUM(T347:T349)</f>
        <v>3.3750000000000002E-2</v>
      </c>
      <c r="AR346" s="121" t="s">
        <v>145</v>
      </c>
      <c r="AT346" s="128" t="s">
        <v>72</v>
      </c>
      <c r="AU346" s="128" t="s">
        <v>81</v>
      </c>
      <c r="AY346" s="121" t="s">
        <v>137</v>
      </c>
      <c r="BK346" s="129">
        <f>SUM(BK347:BK349)</f>
        <v>0</v>
      </c>
    </row>
    <row r="347" spans="2:65" s="1" customFormat="1" ht="24.2" customHeight="1">
      <c r="B347" s="132"/>
      <c r="C347" s="133" t="s">
        <v>499</v>
      </c>
      <c r="D347" s="133" t="s">
        <v>140</v>
      </c>
      <c r="E347" s="134" t="s">
        <v>500</v>
      </c>
      <c r="F347" s="135" t="s">
        <v>501</v>
      </c>
      <c r="G347" s="136" t="s">
        <v>201</v>
      </c>
      <c r="H347" s="137">
        <v>11.25</v>
      </c>
      <c r="I347" s="138"/>
      <c r="J347" s="139">
        <f>ROUND(I347*H347,2)</f>
        <v>0</v>
      </c>
      <c r="K347" s="140"/>
      <c r="L347" s="31"/>
      <c r="M347" s="141" t="s">
        <v>1</v>
      </c>
      <c r="N347" s="142" t="s">
        <v>39</v>
      </c>
      <c r="P347" s="143">
        <f>O347*H347</f>
        <v>0</v>
      </c>
      <c r="Q347" s="143">
        <v>0</v>
      </c>
      <c r="R347" s="143">
        <f>Q347*H347</f>
        <v>0</v>
      </c>
      <c r="S347" s="143">
        <v>3.0000000000000001E-3</v>
      </c>
      <c r="T347" s="144">
        <f>S347*H347</f>
        <v>3.3750000000000002E-2</v>
      </c>
      <c r="AR347" s="145" t="s">
        <v>224</v>
      </c>
      <c r="AT347" s="145" t="s">
        <v>140</v>
      </c>
      <c r="AU347" s="145" t="s">
        <v>145</v>
      </c>
      <c r="AY347" s="16" t="s">
        <v>137</v>
      </c>
      <c r="BE347" s="146">
        <f>IF(N347="základní",J347,0)</f>
        <v>0</v>
      </c>
      <c r="BF347" s="146">
        <f>IF(N347="snížená",J347,0)</f>
        <v>0</v>
      </c>
      <c r="BG347" s="146">
        <f>IF(N347="zákl. přenesená",J347,0)</f>
        <v>0</v>
      </c>
      <c r="BH347" s="146">
        <f>IF(N347="sníž. přenesená",J347,0)</f>
        <v>0</v>
      </c>
      <c r="BI347" s="146">
        <f>IF(N347="nulová",J347,0)</f>
        <v>0</v>
      </c>
      <c r="BJ347" s="16" t="s">
        <v>145</v>
      </c>
      <c r="BK347" s="146">
        <f>ROUND(I347*H347,2)</f>
        <v>0</v>
      </c>
      <c r="BL347" s="16" t="s">
        <v>224</v>
      </c>
      <c r="BM347" s="145" t="s">
        <v>502</v>
      </c>
    </row>
    <row r="348" spans="2:65" s="13" customFormat="1" ht="11.25">
      <c r="B348" s="154"/>
      <c r="D348" s="148" t="s">
        <v>147</v>
      </c>
      <c r="E348" s="155" t="s">
        <v>1</v>
      </c>
      <c r="F348" s="156" t="s">
        <v>503</v>
      </c>
      <c r="H348" s="157">
        <v>11.25</v>
      </c>
      <c r="I348" s="158"/>
      <c r="L348" s="154"/>
      <c r="M348" s="159"/>
      <c r="T348" s="160"/>
      <c r="AT348" s="155" t="s">
        <v>147</v>
      </c>
      <c r="AU348" s="155" t="s">
        <v>145</v>
      </c>
      <c r="AV348" s="13" t="s">
        <v>145</v>
      </c>
      <c r="AW348" s="13" t="s">
        <v>30</v>
      </c>
      <c r="AX348" s="13" t="s">
        <v>73</v>
      </c>
      <c r="AY348" s="155" t="s">
        <v>137</v>
      </c>
    </row>
    <row r="349" spans="2:65" s="14" customFormat="1" ht="11.25">
      <c r="B349" s="161"/>
      <c r="D349" s="148" t="s">
        <v>147</v>
      </c>
      <c r="E349" s="162" t="s">
        <v>1</v>
      </c>
      <c r="F349" s="163" t="s">
        <v>150</v>
      </c>
      <c r="H349" s="164">
        <v>11.25</v>
      </c>
      <c r="I349" s="165"/>
      <c r="L349" s="161"/>
      <c r="M349" s="166"/>
      <c r="T349" s="167"/>
      <c r="AT349" s="162" t="s">
        <v>147</v>
      </c>
      <c r="AU349" s="162" t="s">
        <v>145</v>
      </c>
      <c r="AV349" s="14" t="s">
        <v>144</v>
      </c>
      <c r="AW349" s="14" t="s">
        <v>30</v>
      </c>
      <c r="AX349" s="14" t="s">
        <v>81</v>
      </c>
      <c r="AY349" s="162" t="s">
        <v>137</v>
      </c>
    </row>
    <row r="350" spans="2:65" s="11" customFormat="1" ht="22.9" customHeight="1">
      <c r="B350" s="120"/>
      <c r="D350" s="121" t="s">
        <v>72</v>
      </c>
      <c r="E350" s="130" t="s">
        <v>504</v>
      </c>
      <c r="F350" s="130" t="s">
        <v>505</v>
      </c>
      <c r="I350" s="123"/>
      <c r="J350" s="131">
        <f>BK350</f>
        <v>0</v>
      </c>
      <c r="L350" s="120"/>
      <c r="M350" s="125"/>
      <c r="P350" s="126">
        <f>SUM(P351:P373)</f>
        <v>0</v>
      </c>
      <c r="R350" s="126">
        <f>SUM(R351:R373)</f>
        <v>4.0164222000000001</v>
      </c>
      <c r="T350" s="127">
        <f>SUM(T351:T373)</f>
        <v>0</v>
      </c>
      <c r="AR350" s="121" t="s">
        <v>145</v>
      </c>
      <c r="AT350" s="128" t="s">
        <v>72</v>
      </c>
      <c r="AU350" s="128" t="s">
        <v>81</v>
      </c>
      <c r="AY350" s="121" t="s">
        <v>137</v>
      </c>
      <c r="BK350" s="129">
        <f>SUM(BK351:BK373)</f>
        <v>0</v>
      </c>
    </row>
    <row r="351" spans="2:65" s="1" customFormat="1" ht="16.5" customHeight="1">
      <c r="B351" s="132"/>
      <c r="C351" s="133" t="s">
        <v>506</v>
      </c>
      <c r="D351" s="133" t="s">
        <v>140</v>
      </c>
      <c r="E351" s="134" t="s">
        <v>507</v>
      </c>
      <c r="F351" s="135" t="s">
        <v>508</v>
      </c>
      <c r="G351" s="136" t="s">
        <v>201</v>
      </c>
      <c r="H351" s="137">
        <v>196.98</v>
      </c>
      <c r="I351" s="138"/>
      <c r="J351" s="139">
        <f>ROUND(I351*H351,2)</f>
        <v>0</v>
      </c>
      <c r="K351" s="140"/>
      <c r="L351" s="31"/>
      <c r="M351" s="141" t="s">
        <v>1</v>
      </c>
      <c r="N351" s="142" t="s">
        <v>39</v>
      </c>
      <c r="P351" s="143">
        <f>O351*H351</f>
        <v>0</v>
      </c>
      <c r="Q351" s="143">
        <v>2.9999999999999997E-4</v>
      </c>
      <c r="R351" s="143">
        <f>Q351*H351</f>
        <v>5.9093999999999994E-2</v>
      </c>
      <c r="S351" s="143">
        <v>0</v>
      </c>
      <c r="T351" s="144">
        <f>S351*H351</f>
        <v>0</v>
      </c>
      <c r="AR351" s="145" t="s">
        <v>224</v>
      </c>
      <c r="AT351" s="145" t="s">
        <v>140</v>
      </c>
      <c r="AU351" s="145" t="s">
        <v>145</v>
      </c>
      <c r="AY351" s="16" t="s">
        <v>137</v>
      </c>
      <c r="BE351" s="146">
        <f>IF(N351="základní",J351,0)</f>
        <v>0</v>
      </c>
      <c r="BF351" s="146">
        <f>IF(N351="snížená",J351,0)</f>
        <v>0</v>
      </c>
      <c r="BG351" s="146">
        <f>IF(N351="zákl. přenesená",J351,0)</f>
        <v>0</v>
      </c>
      <c r="BH351" s="146">
        <f>IF(N351="sníž. přenesená",J351,0)</f>
        <v>0</v>
      </c>
      <c r="BI351" s="146">
        <f>IF(N351="nulová",J351,0)</f>
        <v>0</v>
      </c>
      <c r="BJ351" s="16" t="s">
        <v>145</v>
      </c>
      <c r="BK351" s="146">
        <f>ROUND(I351*H351,2)</f>
        <v>0</v>
      </c>
      <c r="BL351" s="16" t="s">
        <v>224</v>
      </c>
      <c r="BM351" s="145" t="s">
        <v>509</v>
      </c>
    </row>
    <row r="352" spans="2:65" s="13" customFormat="1" ht="11.25">
      <c r="B352" s="154"/>
      <c r="D352" s="148" t="s">
        <v>147</v>
      </c>
      <c r="E352" s="155" t="s">
        <v>1</v>
      </c>
      <c r="F352" s="156" t="s">
        <v>510</v>
      </c>
      <c r="H352" s="157">
        <v>193.2</v>
      </c>
      <c r="I352" s="158"/>
      <c r="L352" s="154"/>
      <c r="M352" s="159"/>
      <c r="T352" s="160"/>
      <c r="AT352" s="155" t="s">
        <v>147</v>
      </c>
      <c r="AU352" s="155" t="s">
        <v>145</v>
      </c>
      <c r="AV352" s="13" t="s">
        <v>145</v>
      </c>
      <c r="AW352" s="13" t="s">
        <v>30</v>
      </c>
      <c r="AX352" s="13" t="s">
        <v>73</v>
      </c>
      <c r="AY352" s="155" t="s">
        <v>137</v>
      </c>
    </row>
    <row r="353" spans="2:65" s="13" customFormat="1" ht="11.25">
      <c r="B353" s="154"/>
      <c r="D353" s="148" t="s">
        <v>147</v>
      </c>
      <c r="E353" s="155" t="s">
        <v>1</v>
      </c>
      <c r="F353" s="156" t="s">
        <v>511</v>
      </c>
      <c r="H353" s="157">
        <v>3.78</v>
      </c>
      <c r="I353" s="158"/>
      <c r="L353" s="154"/>
      <c r="M353" s="159"/>
      <c r="T353" s="160"/>
      <c r="AT353" s="155" t="s">
        <v>147</v>
      </c>
      <c r="AU353" s="155" t="s">
        <v>145</v>
      </c>
      <c r="AV353" s="13" t="s">
        <v>145</v>
      </c>
      <c r="AW353" s="13" t="s">
        <v>30</v>
      </c>
      <c r="AX353" s="13" t="s">
        <v>73</v>
      </c>
      <c r="AY353" s="155" t="s">
        <v>137</v>
      </c>
    </row>
    <row r="354" spans="2:65" s="14" customFormat="1" ht="11.25">
      <c r="B354" s="161"/>
      <c r="D354" s="148" t="s">
        <v>147</v>
      </c>
      <c r="E354" s="162" t="s">
        <v>1</v>
      </c>
      <c r="F354" s="163" t="s">
        <v>150</v>
      </c>
      <c r="H354" s="164">
        <v>196.98</v>
      </c>
      <c r="I354" s="165"/>
      <c r="L354" s="161"/>
      <c r="M354" s="166"/>
      <c r="T354" s="167"/>
      <c r="AT354" s="162" t="s">
        <v>147</v>
      </c>
      <c r="AU354" s="162" t="s">
        <v>145</v>
      </c>
      <c r="AV354" s="14" t="s">
        <v>144</v>
      </c>
      <c r="AW354" s="14" t="s">
        <v>30</v>
      </c>
      <c r="AX354" s="14" t="s">
        <v>81</v>
      </c>
      <c r="AY354" s="162" t="s">
        <v>137</v>
      </c>
    </row>
    <row r="355" spans="2:65" s="1" customFormat="1" ht="24.2" customHeight="1">
      <c r="B355" s="132"/>
      <c r="C355" s="133" t="s">
        <v>512</v>
      </c>
      <c r="D355" s="133" t="s">
        <v>140</v>
      </c>
      <c r="E355" s="134" t="s">
        <v>513</v>
      </c>
      <c r="F355" s="135" t="s">
        <v>514</v>
      </c>
      <c r="G355" s="136" t="s">
        <v>201</v>
      </c>
      <c r="H355" s="137">
        <v>196.98</v>
      </c>
      <c r="I355" s="138"/>
      <c r="J355" s="139">
        <f>ROUND(I355*H355,2)</f>
        <v>0</v>
      </c>
      <c r="K355" s="140"/>
      <c r="L355" s="31"/>
      <c r="M355" s="141" t="s">
        <v>1</v>
      </c>
      <c r="N355" s="142" t="s">
        <v>39</v>
      </c>
      <c r="P355" s="143">
        <f>O355*H355</f>
        <v>0</v>
      </c>
      <c r="Q355" s="143">
        <v>5.3E-3</v>
      </c>
      <c r="R355" s="143">
        <f>Q355*H355</f>
        <v>1.0439939999999999</v>
      </c>
      <c r="S355" s="143">
        <v>0</v>
      </c>
      <c r="T355" s="144">
        <f>S355*H355</f>
        <v>0</v>
      </c>
      <c r="AR355" s="145" t="s">
        <v>224</v>
      </c>
      <c r="AT355" s="145" t="s">
        <v>140</v>
      </c>
      <c r="AU355" s="145" t="s">
        <v>145</v>
      </c>
      <c r="AY355" s="16" t="s">
        <v>137</v>
      </c>
      <c r="BE355" s="146">
        <f>IF(N355="základní",J355,0)</f>
        <v>0</v>
      </c>
      <c r="BF355" s="146">
        <f>IF(N355="snížená",J355,0)</f>
        <v>0</v>
      </c>
      <c r="BG355" s="146">
        <f>IF(N355="zákl. přenesená",J355,0)</f>
        <v>0</v>
      </c>
      <c r="BH355" s="146">
        <f>IF(N355="sníž. přenesená",J355,0)</f>
        <v>0</v>
      </c>
      <c r="BI355" s="146">
        <f>IF(N355="nulová",J355,0)</f>
        <v>0</v>
      </c>
      <c r="BJ355" s="16" t="s">
        <v>145</v>
      </c>
      <c r="BK355" s="146">
        <f>ROUND(I355*H355,2)</f>
        <v>0</v>
      </c>
      <c r="BL355" s="16" t="s">
        <v>224</v>
      </c>
      <c r="BM355" s="145" t="s">
        <v>515</v>
      </c>
    </row>
    <row r="356" spans="2:65" s="13" customFormat="1" ht="11.25">
      <c r="B356" s="154"/>
      <c r="D356" s="148" t="s">
        <v>147</v>
      </c>
      <c r="E356" s="155" t="s">
        <v>1</v>
      </c>
      <c r="F356" s="156" t="s">
        <v>510</v>
      </c>
      <c r="H356" s="157">
        <v>193.2</v>
      </c>
      <c r="I356" s="158"/>
      <c r="L356" s="154"/>
      <c r="M356" s="159"/>
      <c r="T356" s="160"/>
      <c r="AT356" s="155" t="s">
        <v>147</v>
      </c>
      <c r="AU356" s="155" t="s">
        <v>145</v>
      </c>
      <c r="AV356" s="13" t="s">
        <v>145</v>
      </c>
      <c r="AW356" s="13" t="s">
        <v>30</v>
      </c>
      <c r="AX356" s="13" t="s">
        <v>73</v>
      </c>
      <c r="AY356" s="155" t="s">
        <v>137</v>
      </c>
    </row>
    <row r="357" spans="2:65" s="13" customFormat="1" ht="11.25">
      <c r="B357" s="154"/>
      <c r="D357" s="148" t="s">
        <v>147</v>
      </c>
      <c r="E357" s="155" t="s">
        <v>1</v>
      </c>
      <c r="F357" s="156" t="s">
        <v>511</v>
      </c>
      <c r="H357" s="157">
        <v>3.78</v>
      </c>
      <c r="I357" s="158"/>
      <c r="L357" s="154"/>
      <c r="M357" s="159"/>
      <c r="T357" s="160"/>
      <c r="AT357" s="155" t="s">
        <v>147</v>
      </c>
      <c r="AU357" s="155" t="s">
        <v>145</v>
      </c>
      <c r="AV357" s="13" t="s">
        <v>145</v>
      </c>
      <c r="AW357" s="13" t="s">
        <v>30</v>
      </c>
      <c r="AX357" s="13" t="s">
        <v>73</v>
      </c>
      <c r="AY357" s="155" t="s">
        <v>137</v>
      </c>
    </row>
    <row r="358" spans="2:65" s="14" customFormat="1" ht="11.25">
      <c r="B358" s="161"/>
      <c r="D358" s="148" t="s">
        <v>147</v>
      </c>
      <c r="E358" s="162" t="s">
        <v>1</v>
      </c>
      <c r="F358" s="163" t="s">
        <v>150</v>
      </c>
      <c r="H358" s="164">
        <v>196.98</v>
      </c>
      <c r="I358" s="165"/>
      <c r="L358" s="161"/>
      <c r="M358" s="166"/>
      <c r="T358" s="167"/>
      <c r="AT358" s="162" t="s">
        <v>147</v>
      </c>
      <c r="AU358" s="162" t="s">
        <v>145</v>
      </c>
      <c r="AV358" s="14" t="s">
        <v>144</v>
      </c>
      <c r="AW358" s="14" t="s">
        <v>30</v>
      </c>
      <c r="AX358" s="14" t="s">
        <v>81</v>
      </c>
      <c r="AY358" s="162" t="s">
        <v>137</v>
      </c>
    </row>
    <row r="359" spans="2:65" s="1" customFormat="1" ht="16.5" customHeight="1">
      <c r="B359" s="132"/>
      <c r="C359" s="169" t="s">
        <v>516</v>
      </c>
      <c r="D359" s="169" t="s">
        <v>411</v>
      </c>
      <c r="E359" s="170" t="s">
        <v>517</v>
      </c>
      <c r="F359" s="171" t="s">
        <v>518</v>
      </c>
      <c r="G359" s="172" t="s">
        <v>201</v>
      </c>
      <c r="H359" s="173">
        <v>216.678</v>
      </c>
      <c r="I359" s="174"/>
      <c r="J359" s="175">
        <f>ROUND(I359*H359,2)</f>
        <v>0</v>
      </c>
      <c r="K359" s="176"/>
      <c r="L359" s="177"/>
      <c r="M359" s="178" t="s">
        <v>1</v>
      </c>
      <c r="N359" s="179" t="s">
        <v>39</v>
      </c>
      <c r="P359" s="143">
        <f>O359*H359</f>
        <v>0</v>
      </c>
      <c r="Q359" s="143">
        <v>1.26E-2</v>
      </c>
      <c r="R359" s="143">
        <f>Q359*H359</f>
        <v>2.7301427999999999</v>
      </c>
      <c r="S359" s="143">
        <v>0</v>
      </c>
      <c r="T359" s="144">
        <f>S359*H359</f>
        <v>0</v>
      </c>
      <c r="AR359" s="145" t="s">
        <v>296</v>
      </c>
      <c r="AT359" s="145" t="s">
        <v>411</v>
      </c>
      <c r="AU359" s="145" t="s">
        <v>145</v>
      </c>
      <c r="AY359" s="16" t="s">
        <v>137</v>
      </c>
      <c r="BE359" s="146">
        <f>IF(N359="základní",J359,0)</f>
        <v>0</v>
      </c>
      <c r="BF359" s="146">
        <f>IF(N359="snížená",J359,0)</f>
        <v>0</v>
      </c>
      <c r="BG359" s="146">
        <f>IF(N359="zákl. přenesená",J359,0)</f>
        <v>0</v>
      </c>
      <c r="BH359" s="146">
        <f>IF(N359="sníž. přenesená",J359,0)</f>
        <v>0</v>
      </c>
      <c r="BI359" s="146">
        <f>IF(N359="nulová",J359,0)</f>
        <v>0</v>
      </c>
      <c r="BJ359" s="16" t="s">
        <v>145</v>
      </c>
      <c r="BK359" s="146">
        <f>ROUND(I359*H359,2)</f>
        <v>0</v>
      </c>
      <c r="BL359" s="16" t="s">
        <v>224</v>
      </c>
      <c r="BM359" s="145" t="s">
        <v>519</v>
      </c>
    </row>
    <row r="360" spans="2:65" s="13" customFormat="1" ht="11.25">
      <c r="B360" s="154"/>
      <c r="D360" s="148" t="s">
        <v>147</v>
      </c>
      <c r="F360" s="156" t="s">
        <v>520</v>
      </c>
      <c r="H360" s="157">
        <v>216.678</v>
      </c>
      <c r="I360" s="158"/>
      <c r="L360" s="154"/>
      <c r="M360" s="159"/>
      <c r="T360" s="160"/>
      <c r="AT360" s="155" t="s">
        <v>147</v>
      </c>
      <c r="AU360" s="155" t="s">
        <v>145</v>
      </c>
      <c r="AV360" s="13" t="s">
        <v>145</v>
      </c>
      <c r="AW360" s="13" t="s">
        <v>3</v>
      </c>
      <c r="AX360" s="13" t="s">
        <v>81</v>
      </c>
      <c r="AY360" s="155" t="s">
        <v>137</v>
      </c>
    </row>
    <row r="361" spans="2:65" s="1" customFormat="1" ht="24.2" customHeight="1">
      <c r="B361" s="132"/>
      <c r="C361" s="133" t="s">
        <v>521</v>
      </c>
      <c r="D361" s="133" t="s">
        <v>140</v>
      </c>
      <c r="E361" s="134" t="s">
        <v>522</v>
      </c>
      <c r="F361" s="135" t="s">
        <v>523</v>
      </c>
      <c r="G361" s="136" t="s">
        <v>201</v>
      </c>
      <c r="H361" s="137">
        <v>196.98</v>
      </c>
      <c r="I361" s="138"/>
      <c r="J361" s="139">
        <f>ROUND(I361*H361,2)</f>
        <v>0</v>
      </c>
      <c r="K361" s="140"/>
      <c r="L361" s="31"/>
      <c r="M361" s="141" t="s">
        <v>1</v>
      </c>
      <c r="N361" s="142" t="s">
        <v>39</v>
      </c>
      <c r="P361" s="143">
        <f>O361*H361</f>
        <v>0</v>
      </c>
      <c r="Q361" s="143">
        <v>0</v>
      </c>
      <c r="R361" s="143">
        <f>Q361*H361</f>
        <v>0</v>
      </c>
      <c r="S361" s="143">
        <v>0</v>
      </c>
      <c r="T361" s="144">
        <f>S361*H361</f>
        <v>0</v>
      </c>
      <c r="AR361" s="145" t="s">
        <v>224</v>
      </c>
      <c r="AT361" s="145" t="s">
        <v>140</v>
      </c>
      <c r="AU361" s="145" t="s">
        <v>145</v>
      </c>
      <c r="AY361" s="16" t="s">
        <v>137</v>
      </c>
      <c r="BE361" s="146">
        <f>IF(N361="základní",J361,0)</f>
        <v>0</v>
      </c>
      <c r="BF361" s="146">
        <f>IF(N361="snížená",J361,0)</f>
        <v>0</v>
      </c>
      <c r="BG361" s="146">
        <f>IF(N361="zákl. přenesená",J361,0)</f>
        <v>0</v>
      </c>
      <c r="BH361" s="146">
        <f>IF(N361="sníž. přenesená",J361,0)</f>
        <v>0</v>
      </c>
      <c r="BI361" s="146">
        <f>IF(N361="nulová",J361,0)</f>
        <v>0</v>
      </c>
      <c r="BJ361" s="16" t="s">
        <v>145</v>
      </c>
      <c r="BK361" s="146">
        <f>ROUND(I361*H361,2)</f>
        <v>0</v>
      </c>
      <c r="BL361" s="16" t="s">
        <v>224</v>
      </c>
      <c r="BM361" s="145" t="s">
        <v>524</v>
      </c>
    </row>
    <row r="362" spans="2:65" s="13" customFormat="1" ht="11.25">
      <c r="B362" s="154"/>
      <c r="D362" s="148" t="s">
        <v>147</v>
      </c>
      <c r="E362" s="155" t="s">
        <v>1</v>
      </c>
      <c r="F362" s="156" t="s">
        <v>510</v>
      </c>
      <c r="H362" s="157">
        <v>193.2</v>
      </c>
      <c r="I362" s="158"/>
      <c r="L362" s="154"/>
      <c r="M362" s="159"/>
      <c r="T362" s="160"/>
      <c r="AT362" s="155" t="s">
        <v>147</v>
      </c>
      <c r="AU362" s="155" t="s">
        <v>145</v>
      </c>
      <c r="AV362" s="13" t="s">
        <v>145</v>
      </c>
      <c r="AW362" s="13" t="s">
        <v>30</v>
      </c>
      <c r="AX362" s="13" t="s">
        <v>73</v>
      </c>
      <c r="AY362" s="155" t="s">
        <v>137</v>
      </c>
    </row>
    <row r="363" spans="2:65" s="13" customFormat="1" ht="11.25">
      <c r="B363" s="154"/>
      <c r="D363" s="148" t="s">
        <v>147</v>
      </c>
      <c r="E363" s="155" t="s">
        <v>1</v>
      </c>
      <c r="F363" s="156" t="s">
        <v>511</v>
      </c>
      <c r="H363" s="157">
        <v>3.78</v>
      </c>
      <c r="I363" s="158"/>
      <c r="L363" s="154"/>
      <c r="M363" s="159"/>
      <c r="T363" s="160"/>
      <c r="AT363" s="155" t="s">
        <v>147</v>
      </c>
      <c r="AU363" s="155" t="s">
        <v>145</v>
      </c>
      <c r="AV363" s="13" t="s">
        <v>145</v>
      </c>
      <c r="AW363" s="13" t="s">
        <v>30</v>
      </c>
      <c r="AX363" s="13" t="s">
        <v>73</v>
      </c>
      <c r="AY363" s="155" t="s">
        <v>137</v>
      </c>
    </row>
    <row r="364" spans="2:65" s="14" customFormat="1" ht="11.25">
      <c r="B364" s="161"/>
      <c r="D364" s="148" t="s">
        <v>147</v>
      </c>
      <c r="E364" s="162" t="s">
        <v>1</v>
      </c>
      <c r="F364" s="163" t="s">
        <v>150</v>
      </c>
      <c r="H364" s="164">
        <v>196.98</v>
      </c>
      <c r="I364" s="165"/>
      <c r="L364" s="161"/>
      <c r="M364" s="166"/>
      <c r="T364" s="167"/>
      <c r="AT364" s="162" t="s">
        <v>147</v>
      </c>
      <c r="AU364" s="162" t="s">
        <v>145</v>
      </c>
      <c r="AV364" s="14" t="s">
        <v>144</v>
      </c>
      <c r="AW364" s="14" t="s">
        <v>30</v>
      </c>
      <c r="AX364" s="14" t="s">
        <v>81</v>
      </c>
      <c r="AY364" s="162" t="s">
        <v>137</v>
      </c>
    </row>
    <row r="365" spans="2:65" s="1" customFormat="1" ht="24.2" customHeight="1">
      <c r="B365" s="132"/>
      <c r="C365" s="133" t="s">
        <v>525</v>
      </c>
      <c r="D365" s="133" t="s">
        <v>140</v>
      </c>
      <c r="E365" s="134" t="s">
        <v>526</v>
      </c>
      <c r="F365" s="135" t="s">
        <v>527</v>
      </c>
      <c r="G365" s="136" t="s">
        <v>201</v>
      </c>
      <c r="H365" s="137">
        <v>196.98</v>
      </c>
      <c r="I365" s="138"/>
      <c r="J365" s="139">
        <f>ROUND(I365*H365,2)</f>
        <v>0</v>
      </c>
      <c r="K365" s="140"/>
      <c r="L365" s="31"/>
      <c r="M365" s="141" t="s">
        <v>1</v>
      </c>
      <c r="N365" s="142" t="s">
        <v>39</v>
      </c>
      <c r="P365" s="143">
        <f>O365*H365</f>
        <v>0</v>
      </c>
      <c r="Q365" s="143">
        <v>0</v>
      </c>
      <c r="R365" s="143">
        <f>Q365*H365</f>
        <v>0</v>
      </c>
      <c r="S365" s="143">
        <v>0</v>
      </c>
      <c r="T365" s="144">
        <f>S365*H365</f>
        <v>0</v>
      </c>
      <c r="AR365" s="145" t="s">
        <v>224</v>
      </c>
      <c r="AT365" s="145" t="s">
        <v>140</v>
      </c>
      <c r="AU365" s="145" t="s">
        <v>145</v>
      </c>
      <c r="AY365" s="16" t="s">
        <v>137</v>
      </c>
      <c r="BE365" s="146">
        <f>IF(N365="základní",J365,0)</f>
        <v>0</v>
      </c>
      <c r="BF365" s="146">
        <f>IF(N365="snížená",J365,0)</f>
        <v>0</v>
      </c>
      <c r="BG365" s="146">
        <f>IF(N365="zákl. přenesená",J365,0)</f>
        <v>0</v>
      </c>
      <c r="BH365" s="146">
        <f>IF(N365="sníž. přenesená",J365,0)</f>
        <v>0</v>
      </c>
      <c r="BI365" s="146">
        <f>IF(N365="nulová",J365,0)</f>
        <v>0</v>
      </c>
      <c r="BJ365" s="16" t="s">
        <v>145</v>
      </c>
      <c r="BK365" s="146">
        <f>ROUND(I365*H365,2)</f>
        <v>0</v>
      </c>
      <c r="BL365" s="16" t="s">
        <v>224</v>
      </c>
      <c r="BM365" s="145" t="s">
        <v>528</v>
      </c>
    </row>
    <row r="366" spans="2:65" s="13" customFormat="1" ht="11.25">
      <c r="B366" s="154"/>
      <c r="D366" s="148" t="s">
        <v>147</v>
      </c>
      <c r="E366" s="155" t="s">
        <v>1</v>
      </c>
      <c r="F366" s="156" t="s">
        <v>510</v>
      </c>
      <c r="H366" s="157">
        <v>193.2</v>
      </c>
      <c r="I366" s="158"/>
      <c r="L366" s="154"/>
      <c r="M366" s="159"/>
      <c r="T366" s="160"/>
      <c r="AT366" s="155" t="s">
        <v>147</v>
      </c>
      <c r="AU366" s="155" t="s">
        <v>145</v>
      </c>
      <c r="AV366" s="13" t="s">
        <v>145</v>
      </c>
      <c r="AW366" s="13" t="s">
        <v>30</v>
      </c>
      <c r="AX366" s="13" t="s">
        <v>73</v>
      </c>
      <c r="AY366" s="155" t="s">
        <v>137</v>
      </c>
    </row>
    <row r="367" spans="2:65" s="13" customFormat="1" ht="11.25">
      <c r="B367" s="154"/>
      <c r="D367" s="148" t="s">
        <v>147</v>
      </c>
      <c r="E367" s="155" t="s">
        <v>1</v>
      </c>
      <c r="F367" s="156" t="s">
        <v>511</v>
      </c>
      <c r="H367" s="157">
        <v>3.78</v>
      </c>
      <c r="I367" s="158"/>
      <c r="L367" s="154"/>
      <c r="M367" s="159"/>
      <c r="T367" s="160"/>
      <c r="AT367" s="155" t="s">
        <v>147</v>
      </c>
      <c r="AU367" s="155" t="s">
        <v>145</v>
      </c>
      <c r="AV367" s="13" t="s">
        <v>145</v>
      </c>
      <c r="AW367" s="13" t="s">
        <v>30</v>
      </c>
      <c r="AX367" s="13" t="s">
        <v>73</v>
      </c>
      <c r="AY367" s="155" t="s">
        <v>137</v>
      </c>
    </row>
    <row r="368" spans="2:65" s="14" customFormat="1" ht="11.25">
      <c r="B368" s="161"/>
      <c r="D368" s="148" t="s">
        <v>147</v>
      </c>
      <c r="E368" s="162" t="s">
        <v>1</v>
      </c>
      <c r="F368" s="163" t="s">
        <v>150</v>
      </c>
      <c r="H368" s="164">
        <v>196.98</v>
      </c>
      <c r="I368" s="165"/>
      <c r="L368" s="161"/>
      <c r="M368" s="166"/>
      <c r="T368" s="167"/>
      <c r="AT368" s="162" t="s">
        <v>147</v>
      </c>
      <c r="AU368" s="162" t="s">
        <v>145</v>
      </c>
      <c r="AV368" s="14" t="s">
        <v>144</v>
      </c>
      <c r="AW368" s="14" t="s">
        <v>30</v>
      </c>
      <c r="AX368" s="14" t="s">
        <v>81</v>
      </c>
      <c r="AY368" s="162" t="s">
        <v>137</v>
      </c>
    </row>
    <row r="369" spans="2:65" s="1" customFormat="1" ht="24.2" customHeight="1">
      <c r="B369" s="132"/>
      <c r="C369" s="133" t="s">
        <v>529</v>
      </c>
      <c r="D369" s="133" t="s">
        <v>140</v>
      </c>
      <c r="E369" s="134" t="s">
        <v>530</v>
      </c>
      <c r="F369" s="135" t="s">
        <v>531</v>
      </c>
      <c r="G369" s="136" t="s">
        <v>201</v>
      </c>
      <c r="H369" s="137">
        <v>196.98</v>
      </c>
      <c r="I369" s="138"/>
      <c r="J369" s="139">
        <f>ROUND(I369*H369,2)</f>
        <v>0</v>
      </c>
      <c r="K369" s="140"/>
      <c r="L369" s="31"/>
      <c r="M369" s="141" t="s">
        <v>1</v>
      </c>
      <c r="N369" s="142" t="s">
        <v>39</v>
      </c>
      <c r="P369" s="143">
        <f>O369*H369</f>
        <v>0</v>
      </c>
      <c r="Q369" s="143">
        <v>9.3000000000000005E-4</v>
      </c>
      <c r="R369" s="143">
        <f>Q369*H369</f>
        <v>0.1831914</v>
      </c>
      <c r="S369" s="143">
        <v>0</v>
      </c>
      <c r="T369" s="144">
        <f>S369*H369</f>
        <v>0</v>
      </c>
      <c r="AR369" s="145" t="s">
        <v>224</v>
      </c>
      <c r="AT369" s="145" t="s">
        <v>140</v>
      </c>
      <c r="AU369" s="145" t="s">
        <v>145</v>
      </c>
      <c r="AY369" s="16" t="s">
        <v>137</v>
      </c>
      <c r="BE369" s="146">
        <f>IF(N369="základní",J369,0)</f>
        <v>0</v>
      </c>
      <c r="BF369" s="146">
        <f>IF(N369="snížená",J369,0)</f>
        <v>0</v>
      </c>
      <c r="BG369" s="146">
        <f>IF(N369="zákl. přenesená",J369,0)</f>
        <v>0</v>
      </c>
      <c r="BH369" s="146">
        <f>IF(N369="sníž. přenesená",J369,0)</f>
        <v>0</v>
      </c>
      <c r="BI369" s="146">
        <f>IF(N369="nulová",J369,0)</f>
        <v>0</v>
      </c>
      <c r="BJ369" s="16" t="s">
        <v>145</v>
      </c>
      <c r="BK369" s="146">
        <f>ROUND(I369*H369,2)</f>
        <v>0</v>
      </c>
      <c r="BL369" s="16" t="s">
        <v>224</v>
      </c>
      <c r="BM369" s="145" t="s">
        <v>532</v>
      </c>
    </row>
    <row r="370" spans="2:65" s="13" customFormat="1" ht="11.25">
      <c r="B370" s="154"/>
      <c r="D370" s="148" t="s">
        <v>147</v>
      </c>
      <c r="E370" s="155" t="s">
        <v>1</v>
      </c>
      <c r="F370" s="156" t="s">
        <v>510</v>
      </c>
      <c r="H370" s="157">
        <v>193.2</v>
      </c>
      <c r="I370" s="158"/>
      <c r="L370" s="154"/>
      <c r="M370" s="159"/>
      <c r="T370" s="160"/>
      <c r="AT370" s="155" t="s">
        <v>147</v>
      </c>
      <c r="AU370" s="155" t="s">
        <v>145</v>
      </c>
      <c r="AV370" s="13" t="s">
        <v>145</v>
      </c>
      <c r="AW370" s="13" t="s">
        <v>30</v>
      </c>
      <c r="AX370" s="13" t="s">
        <v>73</v>
      </c>
      <c r="AY370" s="155" t="s">
        <v>137</v>
      </c>
    </row>
    <row r="371" spans="2:65" s="13" customFormat="1" ht="11.25">
      <c r="B371" s="154"/>
      <c r="D371" s="148" t="s">
        <v>147</v>
      </c>
      <c r="E371" s="155" t="s">
        <v>1</v>
      </c>
      <c r="F371" s="156" t="s">
        <v>511</v>
      </c>
      <c r="H371" s="157">
        <v>3.78</v>
      </c>
      <c r="I371" s="158"/>
      <c r="L371" s="154"/>
      <c r="M371" s="159"/>
      <c r="T371" s="160"/>
      <c r="AT371" s="155" t="s">
        <v>147</v>
      </c>
      <c r="AU371" s="155" t="s">
        <v>145</v>
      </c>
      <c r="AV371" s="13" t="s">
        <v>145</v>
      </c>
      <c r="AW371" s="13" t="s">
        <v>30</v>
      </c>
      <c r="AX371" s="13" t="s">
        <v>73</v>
      </c>
      <c r="AY371" s="155" t="s">
        <v>137</v>
      </c>
    </row>
    <row r="372" spans="2:65" s="14" customFormat="1" ht="11.25">
      <c r="B372" s="161"/>
      <c r="D372" s="148" t="s">
        <v>147</v>
      </c>
      <c r="E372" s="162" t="s">
        <v>1</v>
      </c>
      <c r="F372" s="163" t="s">
        <v>150</v>
      </c>
      <c r="H372" s="164">
        <v>196.98</v>
      </c>
      <c r="I372" s="165"/>
      <c r="L372" s="161"/>
      <c r="M372" s="166"/>
      <c r="T372" s="167"/>
      <c r="AT372" s="162" t="s">
        <v>147</v>
      </c>
      <c r="AU372" s="162" t="s">
        <v>145</v>
      </c>
      <c r="AV372" s="14" t="s">
        <v>144</v>
      </c>
      <c r="AW372" s="14" t="s">
        <v>30</v>
      </c>
      <c r="AX372" s="14" t="s">
        <v>81</v>
      </c>
      <c r="AY372" s="162" t="s">
        <v>137</v>
      </c>
    </row>
    <row r="373" spans="2:65" s="1" customFormat="1" ht="24.2" customHeight="1">
      <c r="B373" s="132"/>
      <c r="C373" s="133" t="s">
        <v>533</v>
      </c>
      <c r="D373" s="133" t="s">
        <v>140</v>
      </c>
      <c r="E373" s="134" t="s">
        <v>534</v>
      </c>
      <c r="F373" s="135" t="s">
        <v>535</v>
      </c>
      <c r="G373" s="136" t="s">
        <v>370</v>
      </c>
      <c r="H373" s="168"/>
      <c r="I373" s="138"/>
      <c r="J373" s="139">
        <f>ROUND(I373*H373,2)</f>
        <v>0</v>
      </c>
      <c r="K373" s="140"/>
      <c r="L373" s="31"/>
      <c r="M373" s="141" t="s">
        <v>1</v>
      </c>
      <c r="N373" s="142" t="s">
        <v>39</v>
      </c>
      <c r="P373" s="143">
        <f>O373*H373</f>
        <v>0</v>
      </c>
      <c r="Q373" s="143">
        <v>0</v>
      </c>
      <c r="R373" s="143">
        <f>Q373*H373</f>
        <v>0</v>
      </c>
      <c r="S373" s="143">
        <v>0</v>
      </c>
      <c r="T373" s="144">
        <f>S373*H373</f>
        <v>0</v>
      </c>
      <c r="AR373" s="145" t="s">
        <v>224</v>
      </c>
      <c r="AT373" s="145" t="s">
        <v>140</v>
      </c>
      <c r="AU373" s="145" t="s">
        <v>145</v>
      </c>
      <c r="AY373" s="16" t="s">
        <v>137</v>
      </c>
      <c r="BE373" s="146">
        <f>IF(N373="základní",J373,0)</f>
        <v>0</v>
      </c>
      <c r="BF373" s="146">
        <f>IF(N373="snížená",J373,0)</f>
        <v>0</v>
      </c>
      <c r="BG373" s="146">
        <f>IF(N373="zákl. přenesená",J373,0)</f>
        <v>0</v>
      </c>
      <c r="BH373" s="146">
        <f>IF(N373="sníž. přenesená",J373,0)</f>
        <v>0</v>
      </c>
      <c r="BI373" s="146">
        <f>IF(N373="nulová",J373,0)</f>
        <v>0</v>
      </c>
      <c r="BJ373" s="16" t="s">
        <v>145</v>
      </c>
      <c r="BK373" s="146">
        <f>ROUND(I373*H373,2)</f>
        <v>0</v>
      </c>
      <c r="BL373" s="16" t="s">
        <v>224</v>
      </c>
      <c r="BM373" s="145" t="s">
        <v>536</v>
      </c>
    </row>
    <row r="374" spans="2:65" s="11" customFormat="1" ht="22.9" customHeight="1">
      <c r="B374" s="120"/>
      <c r="D374" s="121" t="s">
        <v>72</v>
      </c>
      <c r="E374" s="130" t="s">
        <v>537</v>
      </c>
      <c r="F374" s="130" t="s">
        <v>538</v>
      </c>
      <c r="I374" s="123"/>
      <c r="J374" s="131">
        <f>BK374</f>
        <v>0</v>
      </c>
      <c r="L374" s="120"/>
      <c r="M374" s="125"/>
      <c r="P374" s="126">
        <f>SUM(P375:P379)</f>
        <v>0</v>
      </c>
      <c r="R374" s="126">
        <f>SUM(R375:R379)</f>
        <v>2.5989119999999998E-2</v>
      </c>
      <c r="T374" s="127">
        <f>SUM(T375:T379)</f>
        <v>0</v>
      </c>
      <c r="AR374" s="121" t="s">
        <v>145</v>
      </c>
      <c r="AT374" s="128" t="s">
        <v>72</v>
      </c>
      <c r="AU374" s="128" t="s">
        <v>81</v>
      </c>
      <c r="AY374" s="121" t="s">
        <v>137</v>
      </c>
      <c r="BK374" s="129">
        <f>SUM(BK375:BK379)</f>
        <v>0</v>
      </c>
    </row>
    <row r="375" spans="2:65" s="1" customFormat="1" ht="21.75" customHeight="1">
      <c r="B375" s="132"/>
      <c r="C375" s="133" t="s">
        <v>539</v>
      </c>
      <c r="D375" s="133" t="s">
        <v>140</v>
      </c>
      <c r="E375" s="134" t="s">
        <v>540</v>
      </c>
      <c r="F375" s="135" t="s">
        <v>541</v>
      </c>
      <c r="G375" s="136" t="s">
        <v>201</v>
      </c>
      <c r="H375" s="137">
        <v>72.191999999999993</v>
      </c>
      <c r="I375" s="138"/>
      <c r="J375" s="139">
        <f>ROUND(I375*H375,2)</f>
        <v>0</v>
      </c>
      <c r="K375" s="140"/>
      <c r="L375" s="31"/>
      <c r="M375" s="141" t="s">
        <v>1</v>
      </c>
      <c r="N375" s="142" t="s">
        <v>39</v>
      </c>
      <c r="P375" s="143">
        <f>O375*H375</f>
        <v>0</v>
      </c>
      <c r="Q375" s="143">
        <v>1.2999999999999999E-4</v>
      </c>
      <c r="R375" s="143">
        <f>Q375*H375</f>
        <v>9.3849599999999977E-3</v>
      </c>
      <c r="S375" s="143">
        <v>0</v>
      </c>
      <c r="T375" s="144">
        <f>S375*H375</f>
        <v>0</v>
      </c>
      <c r="AR375" s="145" t="s">
        <v>224</v>
      </c>
      <c r="AT375" s="145" t="s">
        <v>140</v>
      </c>
      <c r="AU375" s="145" t="s">
        <v>145</v>
      </c>
      <c r="AY375" s="16" t="s">
        <v>137</v>
      </c>
      <c r="BE375" s="146">
        <f>IF(N375="základní",J375,0)</f>
        <v>0</v>
      </c>
      <c r="BF375" s="146">
        <f>IF(N375="snížená",J375,0)</f>
        <v>0</v>
      </c>
      <c r="BG375" s="146">
        <f>IF(N375="zákl. přenesená",J375,0)</f>
        <v>0</v>
      </c>
      <c r="BH375" s="146">
        <f>IF(N375="sníž. přenesená",J375,0)</f>
        <v>0</v>
      </c>
      <c r="BI375" s="146">
        <f>IF(N375="nulová",J375,0)</f>
        <v>0</v>
      </c>
      <c r="BJ375" s="16" t="s">
        <v>145</v>
      </c>
      <c r="BK375" s="146">
        <f>ROUND(I375*H375,2)</f>
        <v>0</v>
      </c>
      <c r="BL375" s="16" t="s">
        <v>224</v>
      </c>
      <c r="BM375" s="145" t="s">
        <v>542</v>
      </c>
    </row>
    <row r="376" spans="2:65" s="12" customFormat="1" ht="11.25">
      <c r="B376" s="147"/>
      <c r="D376" s="148" t="s">
        <v>147</v>
      </c>
      <c r="E376" s="149" t="s">
        <v>1</v>
      </c>
      <c r="F376" s="150" t="s">
        <v>543</v>
      </c>
      <c r="H376" s="149" t="s">
        <v>1</v>
      </c>
      <c r="I376" s="151"/>
      <c r="L376" s="147"/>
      <c r="M376" s="152"/>
      <c r="T376" s="153"/>
      <c r="AT376" s="149" t="s">
        <v>147</v>
      </c>
      <c r="AU376" s="149" t="s">
        <v>145</v>
      </c>
      <c r="AV376" s="12" t="s">
        <v>81</v>
      </c>
      <c r="AW376" s="12" t="s">
        <v>30</v>
      </c>
      <c r="AX376" s="12" t="s">
        <v>73</v>
      </c>
      <c r="AY376" s="149" t="s">
        <v>137</v>
      </c>
    </row>
    <row r="377" spans="2:65" s="13" customFormat="1" ht="11.25">
      <c r="B377" s="154"/>
      <c r="D377" s="148" t="s">
        <v>147</v>
      </c>
      <c r="E377" s="155" t="s">
        <v>1</v>
      </c>
      <c r="F377" s="156" t="s">
        <v>544</v>
      </c>
      <c r="H377" s="157">
        <v>72.191999999999993</v>
      </c>
      <c r="I377" s="158"/>
      <c r="L377" s="154"/>
      <c r="M377" s="159"/>
      <c r="T377" s="160"/>
      <c r="AT377" s="155" t="s">
        <v>147</v>
      </c>
      <c r="AU377" s="155" t="s">
        <v>145</v>
      </c>
      <c r="AV377" s="13" t="s">
        <v>145</v>
      </c>
      <c r="AW377" s="13" t="s">
        <v>30</v>
      </c>
      <c r="AX377" s="13" t="s">
        <v>73</v>
      </c>
      <c r="AY377" s="155" t="s">
        <v>137</v>
      </c>
    </row>
    <row r="378" spans="2:65" s="14" customFormat="1" ht="11.25">
      <c r="B378" s="161"/>
      <c r="D378" s="148" t="s">
        <v>147</v>
      </c>
      <c r="E378" s="162" t="s">
        <v>1</v>
      </c>
      <c r="F378" s="163" t="s">
        <v>150</v>
      </c>
      <c r="H378" s="164">
        <v>72.191999999999993</v>
      </c>
      <c r="I378" s="165"/>
      <c r="L378" s="161"/>
      <c r="M378" s="166"/>
      <c r="T378" s="167"/>
      <c r="AT378" s="162" t="s">
        <v>147</v>
      </c>
      <c r="AU378" s="162" t="s">
        <v>145</v>
      </c>
      <c r="AV378" s="14" t="s">
        <v>144</v>
      </c>
      <c r="AW378" s="14" t="s">
        <v>30</v>
      </c>
      <c r="AX378" s="14" t="s">
        <v>81</v>
      </c>
      <c r="AY378" s="162" t="s">
        <v>137</v>
      </c>
    </row>
    <row r="379" spans="2:65" s="1" customFormat="1" ht="16.5" customHeight="1">
      <c r="B379" s="132"/>
      <c r="C379" s="133" t="s">
        <v>545</v>
      </c>
      <c r="D379" s="133" t="s">
        <v>140</v>
      </c>
      <c r="E379" s="134" t="s">
        <v>546</v>
      </c>
      <c r="F379" s="135" t="s">
        <v>547</v>
      </c>
      <c r="G379" s="136" t="s">
        <v>201</v>
      </c>
      <c r="H379" s="137">
        <v>72.191999999999993</v>
      </c>
      <c r="I379" s="138"/>
      <c r="J379" s="139">
        <f>ROUND(I379*H379,2)</f>
        <v>0</v>
      </c>
      <c r="K379" s="140"/>
      <c r="L379" s="31"/>
      <c r="M379" s="141" t="s">
        <v>1</v>
      </c>
      <c r="N379" s="142" t="s">
        <v>39</v>
      </c>
      <c r="P379" s="143">
        <f>O379*H379</f>
        <v>0</v>
      </c>
      <c r="Q379" s="143">
        <v>2.3000000000000001E-4</v>
      </c>
      <c r="R379" s="143">
        <f>Q379*H379</f>
        <v>1.660416E-2</v>
      </c>
      <c r="S379" s="143">
        <v>0</v>
      </c>
      <c r="T379" s="144">
        <f>S379*H379</f>
        <v>0</v>
      </c>
      <c r="AR379" s="145" t="s">
        <v>224</v>
      </c>
      <c r="AT379" s="145" t="s">
        <v>140</v>
      </c>
      <c r="AU379" s="145" t="s">
        <v>145</v>
      </c>
      <c r="AY379" s="16" t="s">
        <v>137</v>
      </c>
      <c r="BE379" s="146">
        <f>IF(N379="základní",J379,0)</f>
        <v>0</v>
      </c>
      <c r="BF379" s="146">
        <f>IF(N379="snížená",J379,0)</f>
        <v>0</v>
      </c>
      <c r="BG379" s="146">
        <f>IF(N379="zákl. přenesená",J379,0)</f>
        <v>0</v>
      </c>
      <c r="BH379" s="146">
        <f>IF(N379="sníž. přenesená",J379,0)</f>
        <v>0</v>
      </c>
      <c r="BI379" s="146">
        <f>IF(N379="nulová",J379,0)</f>
        <v>0</v>
      </c>
      <c r="BJ379" s="16" t="s">
        <v>145</v>
      </c>
      <c r="BK379" s="146">
        <f>ROUND(I379*H379,2)</f>
        <v>0</v>
      </c>
      <c r="BL379" s="16" t="s">
        <v>224</v>
      </c>
      <c r="BM379" s="145" t="s">
        <v>548</v>
      </c>
    </row>
    <row r="380" spans="2:65" s="11" customFormat="1" ht="22.9" customHeight="1">
      <c r="B380" s="120"/>
      <c r="D380" s="121" t="s">
        <v>72</v>
      </c>
      <c r="E380" s="130" t="s">
        <v>549</v>
      </c>
      <c r="F380" s="130" t="s">
        <v>550</v>
      </c>
      <c r="I380" s="123"/>
      <c r="J380" s="131">
        <f>BK380</f>
        <v>0</v>
      </c>
      <c r="L380" s="120"/>
      <c r="M380" s="125"/>
      <c r="P380" s="126">
        <f>SUM(P381:P385)</f>
        <v>0</v>
      </c>
      <c r="R380" s="126">
        <f>SUM(R381:R385)</f>
        <v>1.6899999999999998E-2</v>
      </c>
      <c r="T380" s="127">
        <f>SUM(T381:T385)</f>
        <v>0</v>
      </c>
      <c r="AR380" s="121" t="s">
        <v>145</v>
      </c>
      <c r="AT380" s="128" t="s">
        <v>72</v>
      </c>
      <c r="AU380" s="128" t="s">
        <v>81</v>
      </c>
      <c r="AY380" s="121" t="s">
        <v>137</v>
      </c>
      <c r="BK380" s="129">
        <f>SUM(BK381:BK385)</f>
        <v>0</v>
      </c>
    </row>
    <row r="381" spans="2:65" s="1" customFormat="1" ht="16.5" customHeight="1">
      <c r="B381" s="132"/>
      <c r="C381" s="133" t="s">
        <v>551</v>
      </c>
      <c r="D381" s="133" t="s">
        <v>140</v>
      </c>
      <c r="E381" s="134" t="s">
        <v>552</v>
      </c>
      <c r="F381" s="135" t="s">
        <v>553</v>
      </c>
      <c r="G381" s="136" t="s">
        <v>201</v>
      </c>
      <c r="H381" s="137">
        <v>130</v>
      </c>
      <c r="I381" s="138"/>
      <c r="J381" s="139">
        <f>ROUND(I381*H381,2)</f>
        <v>0</v>
      </c>
      <c r="K381" s="140"/>
      <c r="L381" s="31"/>
      <c r="M381" s="141" t="s">
        <v>1</v>
      </c>
      <c r="N381" s="142" t="s">
        <v>39</v>
      </c>
      <c r="P381" s="143">
        <f>O381*H381</f>
        <v>0</v>
      </c>
      <c r="Q381" s="143">
        <v>1.2999999999999999E-4</v>
      </c>
      <c r="R381" s="143">
        <f>Q381*H381</f>
        <v>1.6899999999999998E-2</v>
      </c>
      <c r="S381" s="143">
        <v>0</v>
      </c>
      <c r="T381" s="144">
        <f>S381*H381</f>
        <v>0</v>
      </c>
      <c r="AR381" s="145" t="s">
        <v>224</v>
      </c>
      <c r="AT381" s="145" t="s">
        <v>140</v>
      </c>
      <c r="AU381" s="145" t="s">
        <v>145</v>
      </c>
      <c r="AY381" s="16" t="s">
        <v>137</v>
      </c>
      <c r="BE381" s="146">
        <f>IF(N381="základní",J381,0)</f>
        <v>0</v>
      </c>
      <c r="BF381" s="146">
        <f>IF(N381="snížená",J381,0)</f>
        <v>0</v>
      </c>
      <c r="BG381" s="146">
        <f>IF(N381="zákl. přenesená",J381,0)</f>
        <v>0</v>
      </c>
      <c r="BH381" s="146">
        <f>IF(N381="sníž. přenesená",J381,0)</f>
        <v>0</v>
      </c>
      <c r="BI381" s="146">
        <f>IF(N381="nulová",J381,0)</f>
        <v>0</v>
      </c>
      <c r="BJ381" s="16" t="s">
        <v>145</v>
      </c>
      <c r="BK381" s="146">
        <f>ROUND(I381*H381,2)</f>
        <v>0</v>
      </c>
      <c r="BL381" s="16" t="s">
        <v>224</v>
      </c>
      <c r="BM381" s="145" t="s">
        <v>554</v>
      </c>
    </row>
    <row r="382" spans="2:65" s="13" customFormat="1" ht="11.25">
      <c r="B382" s="154"/>
      <c r="D382" s="148" t="s">
        <v>147</v>
      </c>
      <c r="E382" s="155" t="s">
        <v>1</v>
      </c>
      <c r="F382" s="156" t="s">
        <v>555</v>
      </c>
      <c r="H382" s="157">
        <v>50</v>
      </c>
      <c r="I382" s="158"/>
      <c r="L382" s="154"/>
      <c r="M382" s="159"/>
      <c r="T382" s="160"/>
      <c r="AT382" s="155" t="s">
        <v>147</v>
      </c>
      <c r="AU382" s="155" t="s">
        <v>145</v>
      </c>
      <c r="AV382" s="13" t="s">
        <v>145</v>
      </c>
      <c r="AW382" s="13" t="s">
        <v>30</v>
      </c>
      <c r="AX382" s="13" t="s">
        <v>73</v>
      </c>
      <c r="AY382" s="155" t="s">
        <v>137</v>
      </c>
    </row>
    <row r="383" spans="2:65" s="13" customFormat="1" ht="11.25">
      <c r="B383" s="154"/>
      <c r="D383" s="148" t="s">
        <v>147</v>
      </c>
      <c r="E383" s="155" t="s">
        <v>1</v>
      </c>
      <c r="F383" s="156" t="s">
        <v>556</v>
      </c>
      <c r="H383" s="157">
        <v>20</v>
      </c>
      <c r="I383" s="158"/>
      <c r="L383" s="154"/>
      <c r="M383" s="159"/>
      <c r="T383" s="160"/>
      <c r="AT383" s="155" t="s">
        <v>147</v>
      </c>
      <c r="AU383" s="155" t="s">
        <v>145</v>
      </c>
      <c r="AV383" s="13" t="s">
        <v>145</v>
      </c>
      <c r="AW383" s="13" t="s">
        <v>30</v>
      </c>
      <c r="AX383" s="13" t="s">
        <v>73</v>
      </c>
      <c r="AY383" s="155" t="s">
        <v>137</v>
      </c>
    </row>
    <row r="384" spans="2:65" s="13" customFormat="1" ht="11.25">
      <c r="B384" s="154"/>
      <c r="D384" s="148" t="s">
        <v>147</v>
      </c>
      <c r="E384" s="155" t="s">
        <v>1</v>
      </c>
      <c r="F384" s="156" t="s">
        <v>557</v>
      </c>
      <c r="H384" s="157">
        <v>60</v>
      </c>
      <c r="I384" s="158"/>
      <c r="L384" s="154"/>
      <c r="M384" s="159"/>
      <c r="T384" s="160"/>
      <c r="AT384" s="155" t="s">
        <v>147</v>
      </c>
      <c r="AU384" s="155" t="s">
        <v>145</v>
      </c>
      <c r="AV384" s="13" t="s">
        <v>145</v>
      </c>
      <c r="AW384" s="13" t="s">
        <v>30</v>
      </c>
      <c r="AX384" s="13" t="s">
        <v>73</v>
      </c>
      <c r="AY384" s="155" t="s">
        <v>137</v>
      </c>
    </row>
    <row r="385" spans="2:51" s="14" customFormat="1" ht="11.25">
      <c r="B385" s="161"/>
      <c r="D385" s="148" t="s">
        <v>147</v>
      </c>
      <c r="E385" s="162" t="s">
        <v>1</v>
      </c>
      <c r="F385" s="163" t="s">
        <v>150</v>
      </c>
      <c r="H385" s="164">
        <v>130</v>
      </c>
      <c r="I385" s="165"/>
      <c r="L385" s="161"/>
      <c r="M385" s="180"/>
      <c r="N385" s="181"/>
      <c r="O385" s="181"/>
      <c r="P385" s="181"/>
      <c r="Q385" s="181"/>
      <c r="R385" s="181"/>
      <c r="S385" s="181"/>
      <c r="T385" s="182"/>
      <c r="AT385" s="162" t="s">
        <v>147</v>
      </c>
      <c r="AU385" s="162" t="s">
        <v>145</v>
      </c>
      <c r="AV385" s="14" t="s">
        <v>144</v>
      </c>
      <c r="AW385" s="14" t="s">
        <v>30</v>
      </c>
      <c r="AX385" s="14" t="s">
        <v>81</v>
      </c>
      <c r="AY385" s="162" t="s">
        <v>137</v>
      </c>
    </row>
    <row r="386" spans="2:51" s="1" customFormat="1" ht="6.95" customHeight="1">
      <c r="B386" s="43"/>
      <c r="C386" s="44"/>
      <c r="D386" s="44"/>
      <c r="E386" s="44"/>
      <c r="F386" s="44"/>
      <c r="G386" s="44"/>
      <c r="H386" s="44"/>
      <c r="I386" s="44"/>
      <c r="J386" s="44"/>
      <c r="K386" s="44"/>
      <c r="L386" s="31"/>
    </row>
  </sheetData>
  <autoFilter ref="C131:K385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558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ROUND((SUM(BE120:BE189)),  2)</f>
        <v>0</v>
      </c>
      <c r="I33" s="91">
        <v>0.21</v>
      </c>
      <c r="J33" s="90">
        <f>ROUND(((SUM(BE120:BE189))*I33),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ROUND((SUM(BF120:BF189)),  2)</f>
        <v>0</v>
      </c>
      <c r="I34" s="91">
        <v>0.15</v>
      </c>
      <c r="J34" s="90">
        <f>ROUND(((SUM(BF120:BF189))*I34),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ROUND((SUM(BG120:BG189)),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ROUND((SUM(BH120:BH189)),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ROUND((SUM(BI120:BI189)),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01.2 - SO 01.2 ZTI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J120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559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8" customFormat="1" ht="24.95" customHeight="1">
      <c r="B98" s="103"/>
      <c r="D98" s="104" t="s">
        <v>560</v>
      </c>
      <c r="E98" s="105"/>
      <c r="F98" s="105"/>
      <c r="G98" s="105"/>
      <c r="H98" s="105"/>
      <c r="I98" s="105"/>
      <c r="J98" s="106">
        <f>J133</f>
        <v>0</v>
      </c>
      <c r="L98" s="103"/>
    </row>
    <row r="99" spans="2:12" s="8" customFormat="1" ht="24.95" customHeight="1">
      <c r="B99" s="103"/>
      <c r="D99" s="104" t="s">
        <v>561</v>
      </c>
      <c r="E99" s="105"/>
      <c r="F99" s="105"/>
      <c r="G99" s="105"/>
      <c r="H99" s="105"/>
      <c r="I99" s="105"/>
      <c r="J99" s="106">
        <f>J159</f>
        <v>0</v>
      </c>
      <c r="L99" s="103"/>
    </row>
    <row r="100" spans="2:12" s="8" customFormat="1" ht="24.95" customHeight="1">
      <c r="B100" s="103"/>
      <c r="D100" s="104" t="s">
        <v>562</v>
      </c>
      <c r="E100" s="105"/>
      <c r="F100" s="105"/>
      <c r="G100" s="105"/>
      <c r="H100" s="105"/>
      <c r="I100" s="105"/>
      <c r="J100" s="106">
        <f>J168</f>
        <v>0</v>
      </c>
      <c r="L100" s="103"/>
    </row>
    <row r="101" spans="2:12" s="1" customFormat="1" ht="21.75" customHeight="1">
      <c r="B101" s="31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>
      <c r="B107" s="31"/>
      <c r="C107" s="20" t="s">
        <v>122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7" t="str">
        <f>E7</f>
        <v>Bytový dům Mezilesí 2056 - Výměna stoupacího potrubí - I. etapa</v>
      </c>
      <c r="F110" s="228"/>
      <c r="G110" s="228"/>
      <c r="H110" s="228"/>
      <c r="L110" s="31"/>
    </row>
    <row r="111" spans="2:12" s="1" customFormat="1" ht="12" customHeight="1">
      <c r="B111" s="31"/>
      <c r="C111" s="26" t="s">
        <v>99</v>
      </c>
      <c r="L111" s="31"/>
    </row>
    <row r="112" spans="2:12" s="1" customFormat="1" ht="16.5" customHeight="1">
      <c r="B112" s="31"/>
      <c r="E112" s="188" t="str">
        <f>E9</f>
        <v>01.2 - SO 01.2 ZTI</v>
      </c>
      <c r="F112" s="229"/>
      <c r="G112" s="229"/>
      <c r="H112" s="229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 t="str">
        <f>IF(J12="","",J12)</f>
        <v>5. 5. 2023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24</v>
      </c>
      <c r="F116" s="24" t="str">
        <f>E15</f>
        <v xml:space="preserve"> </v>
      </c>
      <c r="I116" s="26" t="s">
        <v>29</v>
      </c>
      <c r="J116" s="29" t="str">
        <f>E21</f>
        <v xml:space="preserve"> </v>
      </c>
      <c r="L116" s="31"/>
    </row>
    <row r="117" spans="2:65" s="1" customFormat="1" ht="15.2" customHeight="1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123</v>
      </c>
      <c r="D119" s="113" t="s">
        <v>58</v>
      </c>
      <c r="E119" s="113" t="s">
        <v>54</v>
      </c>
      <c r="F119" s="113" t="s">
        <v>55</v>
      </c>
      <c r="G119" s="113" t="s">
        <v>124</v>
      </c>
      <c r="H119" s="113" t="s">
        <v>125</v>
      </c>
      <c r="I119" s="113" t="s">
        <v>126</v>
      </c>
      <c r="J119" s="114" t="s">
        <v>103</v>
      </c>
      <c r="K119" s="115" t="s">
        <v>127</v>
      </c>
      <c r="L119" s="111"/>
      <c r="M119" s="58" t="s">
        <v>1</v>
      </c>
      <c r="N119" s="59" t="s">
        <v>37</v>
      </c>
      <c r="O119" s="59" t="s">
        <v>128</v>
      </c>
      <c r="P119" s="59" t="s">
        <v>129</v>
      </c>
      <c r="Q119" s="59" t="s">
        <v>130</v>
      </c>
      <c r="R119" s="59" t="s">
        <v>131</v>
      </c>
      <c r="S119" s="59" t="s">
        <v>132</v>
      </c>
      <c r="T119" s="60" t="s">
        <v>133</v>
      </c>
    </row>
    <row r="120" spans="2:65" s="1" customFormat="1" ht="22.9" customHeight="1">
      <c r="B120" s="31"/>
      <c r="C120" s="63" t="s">
        <v>134</v>
      </c>
      <c r="J120" s="116">
        <f>BK120</f>
        <v>0</v>
      </c>
      <c r="L120" s="31"/>
      <c r="M120" s="61"/>
      <c r="N120" s="52"/>
      <c r="O120" s="52"/>
      <c r="P120" s="117">
        <f>P121+P133+P159+P168</f>
        <v>0</v>
      </c>
      <c r="Q120" s="52"/>
      <c r="R120" s="117">
        <f>R121+R133+R159+R168</f>
        <v>0</v>
      </c>
      <c r="S120" s="52"/>
      <c r="T120" s="118">
        <f>T121+T133+T159+T168</f>
        <v>0</v>
      </c>
      <c r="AT120" s="16" t="s">
        <v>72</v>
      </c>
      <c r="AU120" s="16" t="s">
        <v>105</v>
      </c>
      <c r="BK120" s="119">
        <f>BK121+BK133+BK159+BK168</f>
        <v>0</v>
      </c>
    </row>
    <row r="121" spans="2:65" s="11" customFormat="1" ht="25.9" customHeight="1">
      <c r="B121" s="120"/>
      <c r="D121" s="121" t="s">
        <v>72</v>
      </c>
      <c r="E121" s="122" t="s">
        <v>563</v>
      </c>
      <c r="F121" s="122" t="s">
        <v>564</v>
      </c>
      <c r="I121" s="123"/>
      <c r="J121" s="124">
        <f>BK121</f>
        <v>0</v>
      </c>
      <c r="L121" s="120"/>
      <c r="M121" s="125"/>
      <c r="P121" s="126">
        <f>SUM(P122:P132)</f>
        <v>0</v>
      </c>
      <c r="R121" s="126">
        <f>SUM(R122:R132)</f>
        <v>0</v>
      </c>
      <c r="T121" s="127">
        <f>SUM(T122:T132)</f>
        <v>0</v>
      </c>
      <c r="AR121" s="121" t="s">
        <v>81</v>
      </c>
      <c r="AT121" s="128" t="s">
        <v>72</v>
      </c>
      <c r="AU121" s="128" t="s">
        <v>73</v>
      </c>
      <c r="AY121" s="121" t="s">
        <v>137</v>
      </c>
      <c r="BK121" s="129">
        <f>SUM(BK122:BK132)</f>
        <v>0</v>
      </c>
    </row>
    <row r="122" spans="2:65" s="1" customFormat="1" ht="21.75" customHeight="1">
      <c r="B122" s="132"/>
      <c r="C122" s="133" t="s">
        <v>81</v>
      </c>
      <c r="D122" s="133" t="s">
        <v>140</v>
      </c>
      <c r="E122" s="134" t="s">
        <v>565</v>
      </c>
      <c r="F122" s="135" t="s">
        <v>566</v>
      </c>
      <c r="G122" s="136" t="s">
        <v>267</v>
      </c>
      <c r="H122" s="137">
        <v>3</v>
      </c>
      <c r="I122" s="138"/>
      <c r="J122" s="139">
        <f t="shared" ref="J122:J132" si="0">ROUND(I122*H122,2)</f>
        <v>0</v>
      </c>
      <c r="K122" s="140"/>
      <c r="L122" s="31"/>
      <c r="M122" s="141" t="s">
        <v>1</v>
      </c>
      <c r="N122" s="142" t="s">
        <v>39</v>
      </c>
      <c r="P122" s="143">
        <f t="shared" ref="P122:P132" si="1">O122*H122</f>
        <v>0</v>
      </c>
      <c r="Q122" s="143">
        <v>0</v>
      </c>
      <c r="R122" s="143">
        <f t="shared" ref="R122:R132" si="2">Q122*H122</f>
        <v>0</v>
      </c>
      <c r="S122" s="143">
        <v>0</v>
      </c>
      <c r="T122" s="144">
        <f t="shared" ref="T122:T132" si="3">S122*H122</f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ref="BE122:BE132" si="4">IF(N122="základní",J122,0)</f>
        <v>0</v>
      </c>
      <c r="BF122" s="146">
        <f t="shared" ref="BF122:BF132" si="5">IF(N122="snížená",J122,0)</f>
        <v>0</v>
      </c>
      <c r="BG122" s="146">
        <f t="shared" ref="BG122:BG132" si="6">IF(N122="zákl. přenesená",J122,0)</f>
        <v>0</v>
      </c>
      <c r="BH122" s="146">
        <f t="shared" ref="BH122:BH132" si="7">IF(N122="sníž. přenesená",J122,0)</f>
        <v>0</v>
      </c>
      <c r="BI122" s="146">
        <f t="shared" ref="BI122:BI132" si="8">IF(N122="nulová",J122,0)</f>
        <v>0</v>
      </c>
      <c r="BJ122" s="16" t="s">
        <v>145</v>
      </c>
      <c r="BK122" s="146">
        <f t="shared" ref="BK122:BK132" si="9">ROUND(I122*H122,2)</f>
        <v>0</v>
      </c>
      <c r="BL122" s="16" t="s">
        <v>144</v>
      </c>
      <c r="BM122" s="145" t="s">
        <v>145</v>
      </c>
    </row>
    <row r="123" spans="2:65" s="1" customFormat="1" ht="21.75" customHeight="1">
      <c r="B123" s="132"/>
      <c r="C123" s="133" t="s">
        <v>145</v>
      </c>
      <c r="D123" s="133" t="s">
        <v>140</v>
      </c>
      <c r="E123" s="134" t="s">
        <v>567</v>
      </c>
      <c r="F123" s="135" t="s">
        <v>568</v>
      </c>
      <c r="G123" s="136" t="s">
        <v>267</v>
      </c>
      <c r="H123" s="137">
        <v>10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144</v>
      </c>
    </row>
    <row r="124" spans="2:65" s="1" customFormat="1" ht="21.75" customHeight="1">
      <c r="B124" s="132"/>
      <c r="C124" s="133" t="s">
        <v>138</v>
      </c>
      <c r="D124" s="133" t="s">
        <v>140</v>
      </c>
      <c r="E124" s="134" t="s">
        <v>569</v>
      </c>
      <c r="F124" s="135" t="s">
        <v>570</v>
      </c>
      <c r="G124" s="136" t="s">
        <v>267</v>
      </c>
      <c r="H124" s="137">
        <v>83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161</v>
      </c>
    </row>
    <row r="125" spans="2:65" s="1" customFormat="1" ht="16.5" customHeight="1">
      <c r="B125" s="132"/>
      <c r="C125" s="133" t="s">
        <v>144</v>
      </c>
      <c r="D125" s="133" t="s">
        <v>140</v>
      </c>
      <c r="E125" s="134" t="s">
        <v>571</v>
      </c>
      <c r="F125" s="135" t="s">
        <v>572</v>
      </c>
      <c r="G125" s="136" t="s">
        <v>143</v>
      </c>
      <c r="H125" s="137">
        <v>2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182</v>
      </c>
    </row>
    <row r="126" spans="2:65" s="1" customFormat="1" ht="16.5" customHeight="1">
      <c r="B126" s="132"/>
      <c r="C126" s="133" t="s">
        <v>167</v>
      </c>
      <c r="D126" s="133" t="s">
        <v>140</v>
      </c>
      <c r="E126" s="134" t="s">
        <v>573</v>
      </c>
      <c r="F126" s="135" t="s">
        <v>574</v>
      </c>
      <c r="G126" s="136" t="s">
        <v>267</v>
      </c>
      <c r="H126" s="137">
        <v>96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191</v>
      </c>
    </row>
    <row r="127" spans="2:65" s="1" customFormat="1" ht="21.75" customHeight="1">
      <c r="B127" s="132"/>
      <c r="C127" s="133" t="s">
        <v>161</v>
      </c>
      <c r="D127" s="133" t="s">
        <v>140</v>
      </c>
      <c r="E127" s="134" t="s">
        <v>575</v>
      </c>
      <c r="F127" s="135" t="s">
        <v>576</v>
      </c>
      <c r="G127" s="136" t="s">
        <v>213</v>
      </c>
      <c r="H127" s="137">
        <v>1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204</v>
      </c>
    </row>
    <row r="128" spans="2:65" s="1" customFormat="1" ht="21.75" customHeight="1">
      <c r="B128" s="132"/>
      <c r="C128" s="133" t="s">
        <v>177</v>
      </c>
      <c r="D128" s="133" t="s">
        <v>140</v>
      </c>
      <c r="E128" s="134" t="s">
        <v>577</v>
      </c>
      <c r="F128" s="135" t="s">
        <v>578</v>
      </c>
      <c r="G128" s="136" t="s">
        <v>213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216</v>
      </c>
    </row>
    <row r="129" spans="2:65" s="1" customFormat="1" ht="16.5" customHeight="1">
      <c r="B129" s="132"/>
      <c r="C129" s="133" t="s">
        <v>182</v>
      </c>
      <c r="D129" s="133" t="s">
        <v>140</v>
      </c>
      <c r="E129" s="134" t="s">
        <v>579</v>
      </c>
      <c r="F129" s="135" t="s">
        <v>580</v>
      </c>
      <c r="G129" s="136" t="s">
        <v>213</v>
      </c>
      <c r="H129" s="137">
        <v>1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144</v>
      </c>
      <c r="AT129" s="145" t="s">
        <v>140</v>
      </c>
      <c r="AU129" s="145" t="s">
        <v>81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144</v>
      </c>
      <c r="BM129" s="145" t="s">
        <v>224</v>
      </c>
    </row>
    <row r="130" spans="2:65" s="1" customFormat="1" ht="21.75" customHeight="1">
      <c r="B130" s="132"/>
      <c r="C130" s="133" t="s">
        <v>187</v>
      </c>
      <c r="D130" s="133" t="s">
        <v>140</v>
      </c>
      <c r="E130" s="134" t="s">
        <v>581</v>
      </c>
      <c r="F130" s="135" t="s">
        <v>582</v>
      </c>
      <c r="G130" s="136" t="s">
        <v>583</v>
      </c>
      <c r="H130" s="137">
        <v>15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144</v>
      </c>
      <c r="BM130" s="145" t="s">
        <v>232</v>
      </c>
    </row>
    <row r="131" spans="2:65" s="1" customFormat="1" ht="16.5" customHeight="1">
      <c r="B131" s="132"/>
      <c r="C131" s="133" t="s">
        <v>191</v>
      </c>
      <c r="D131" s="133" t="s">
        <v>140</v>
      </c>
      <c r="E131" s="134" t="s">
        <v>584</v>
      </c>
      <c r="F131" s="135" t="s">
        <v>585</v>
      </c>
      <c r="G131" s="136" t="s">
        <v>586</v>
      </c>
      <c r="H131" s="137">
        <v>1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144</v>
      </c>
      <c r="AT131" s="145" t="s">
        <v>140</v>
      </c>
      <c r="AU131" s="145" t="s">
        <v>81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144</v>
      </c>
      <c r="BM131" s="145" t="s">
        <v>240</v>
      </c>
    </row>
    <row r="132" spans="2:65" s="1" customFormat="1" ht="16.5" customHeight="1">
      <c r="B132" s="132"/>
      <c r="C132" s="133" t="s">
        <v>198</v>
      </c>
      <c r="D132" s="133" t="s">
        <v>140</v>
      </c>
      <c r="E132" s="134" t="s">
        <v>587</v>
      </c>
      <c r="F132" s="135" t="s">
        <v>588</v>
      </c>
      <c r="G132" s="136" t="s">
        <v>586</v>
      </c>
      <c r="H132" s="137">
        <v>1</v>
      </c>
      <c r="I132" s="138"/>
      <c r="J132" s="139">
        <f t="shared" si="0"/>
        <v>0</v>
      </c>
      <c r="K132" s="140"/>
      <c r="L132" s="31"/>
      <c r="M132" s="141" t="s">
        <v>1</v>
      </c>
      <c r="N132" s="142" t="s">
        <v>39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145</v>
      </c>
      <c r="BK132" s="146">
        <f t="shared" si="9"/>
        <v>0</v>
      </c>
      <c r="BL132" s="16" t="s">
        <v>144</v>
      </c>
      <c r="BM132" s="145" t="s">
        <v>248</v>
      </c>
    </row>
    <row r="133" spans="2:65" s="11" customFormat="1" ht="25.9" customHeight="1">
      <c r="B133" s="120"/>
      <c r="D133" s="121" t="s">
        <v>72</v>
      </c>
      <c r="E133" s="122" t="s">
        <v>589</v>
      </c>
      <c r="F133" s="122" t="s">
        <v>590</v>
      </c>
      <c r="I133" s="123"/>
      <c r="J133" s="124">
        <f>BK133</f>
        <v>0</v>
      </c>
      <c r="L133" s="120"/>
      <c r="M133" s="125"/>
      <c r="P133" s="126">
        <f>SUM(P134:P158)</f>
        <v>0</v>
      </c>
      <c r="R133" s="126">
        <f>SUM(R134:R158)</f>
        <v>0</v>
      </c>
      <c r="T133" s="127">
        <f>SUM(T134:T158)</f>
        <v>0</v>
      </c>
      <c r="AR133" s="121" t="s">
        <v>81</v>
      </c>
      <c r="AT133" s="128" t="s">
        <v>72</v>
      </c>
      <c r="AU133" s="128" t="s">
        <v>73</v>
      </c>
      <c r="AY133" s="121" t="s">
        <v>137</v>
      </c>
      <c r="BK133" s="129">
        <f>SUM(BK134:BK158)</f>
        <v>0</v>
      </c>
    </row>
    <row r="134" spans="2:65" s="1" customFormat="1" ht="16.5" customHeight="1">
      <c r="B134" s="132"/>
      <c r="C134" s="133" t="s">
        <v>204</v>
      </c>
      <c r="D134" s="133" t="s">
        <v>140</v>
      </c>
      <c r="E134" s="134" t="s">
        <v>591</v>
      </c>
      <c r="F134" s="135" t="s">
        <v>592</v>
      </c>
      <c r="G134" s="136" t="s">
        <v>267</v>
      </c>
      <c r="H134" s="137">
        <v>20</v>
      </c>
      <c r="I134" s="138"/>
      <c r="J134" s="139">
        <f t="shared" ref="J134:J158" si="10">ROUND(I134*H134,2)</f>
        <v>0</v>
      </c>
      <c r="K134" s="140"/>
      <c r="L134" s="31"/>
      <c r="M134" s="141" t="s">
        <v>1</v>
      </c>
      <c r="N134" s="142" t="s">
        <v>39</v>
      </c>
      <c r="P134" s="143">
        <f t="shared" ref="P134:P158" si="11">O134*H134</f>
        <v>0</v>
      </c>
      <c r="Q134" s="143">
        <v>0</v>
      </c>
      <c r="R134" s="143">
        <f t="shared" ref="R134:R158" si="12">Q134*H134</f>
        <v>0</v>
      </c>
      <c r="S134" s="143">
        <v>0</v>
      </c>
      <c r="T134" s="144">
        <f t="shared" ref="T134:T158" si="13">S134*H134</f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ref="BE134:BE158" si="14">IF(N134="základní",J134,0)</f>
        <v>0</v>
      </c>
      <c r="BF134" s="146">
        <f t="shared" ref="BF134:BF158" si="15">IF(N134="snížená",J134,0)</f>
        <v>0</v>
      </c>
      <c r="BG134" s="146">
        <f t="shared" ref="BG134:BG158" si="16">IF(N134="zákl. přenesená",J134,0)</f>
        <v>0</v>
      </c>
      <c r="BH134" s="146">
        <f t="shared" ref="BH134:BH158" si="17">IF(N134="sníž. přenesená",J134,0)</f>
        <v>0</v>
      </c>
      <c r="BI134" s="146">
        <f t="shared" ref="BI134:BI158" si="18">IF(N134="nulová",J134,0)</f>
        <v>0</v>
      </c>
      <c r="BJ134" s="16" t="s">
        <v>145</v>
      </c>
      <c r="BK134" s="146">
        <f t="shared" ref="BK134:BK158" si="19">ROUND(I134*H134,2)</f>
        <v>0</v>
      </c>
      <c r="BL134" s="16" t="s">
        <v>144</v>
      </c>
      <c r="BM134" s="145" t="s">
        <v>259</v>
      </c>
    </row>
    <row r="135" spans="2:65" s="1" customFormat="1" ht="16.5" customHeight="1">
      <c r="B135" s="132"/>
      <c r="C135" s="133" t="s">
        <v>210</v>
      </c>
      <c r="D135" s="133" t="s">
        <v>140</v>
      </c>
      <c r="E135" s="134" t="s">
        <v>593</v>
      </c>
      <c r="F135" s="135" t="s">
        <v>594</v>
      </c>
      <c r="G135" s="136" t="s">
        <v>267</v>
      </c>
      <c r="H135" s="137">
        <v>24</v>
      </c>
      <c r="I135" s="138"/>
      <c r="J135" s="139">
        <f t="shared" si="10"/>
        <v>0</v>
      </c>
      <c r="K135" s="140"/>
      <c r="L135" s="31"/>
      <c r="M135" s="141" t="s">
        <v>1</v>
      </c>
      <c r="N135" s="142" t="s">
        <v>39</v>
      </c>
      <c r="P135" s="143">
        <f t="shared" si="11"/>
        <v>0</v>
      </c>
      <c r="Q135" s="143">
        <v>0</v>
      </c>
      <c r="R135" s="143">
        <f t="shared" si="12"/>
        <v>0</v>
      </c>
      <c r="S135" s="143">
        <v>0</v>
      </c>
      <c r="T135" s="144">
        <f t="shared" si="1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6" t="s">
        <v>145</v>
      </c>
      <c r="BK135" s="146">
        <f t="shared" si="19"/>
        <v>0</v>
      </c>
      <c r="BL135" s="16" t="s">
        <v>144</v>
      </c>
      <c r="BM135" s="145" t="s">
        <v>270</v>
      </c>
    </row>
    <row r="136" spans="2:65" s="1" customFormat="1" ht="16.5" customHeight="1">
      <c r="B136" s="132"/>
      <c r="C136" s="133" t="s">
        <v>216</v>
      </c>
      <c r="D136" s="133" t="s">
        <v>140</v>
      </c>
      <c r="E136" s="134" t="s">
        <v>595</v>
      </c>
      <c r="F136" s="135" t="s">
        <v>596</v>
      </c>
      <c r="G136" s="136" t="s">
        <v>267</v>
      </c>
      <c r="H136" s="137">
        <v>18</v>
      </c>
      <c r="I136" s="138"/>
      <c r="J136" s="139">
        <f t="shared" si="10"/>
        <v>0</v>
      </c>
      <c r="K136" s="140"/>
      <c r="L136" s="31"/>
      <c r="M136" s="141" t="s">
        <v>1</v>
      </c>
      <c r="N136" s="142" t="s">
        <v>39</v>
      </c>
      <c r="P136" s="143">
        <f t="shared" si="11"/>
        <v>0</v>
      </c>
      <c r="Q136" s="143">
        <v>0</v>
      </c>
      <c r="R136" s="143">
        <f t="shared" si="12"/>
        <v>0</v>
      </c>
      <c r="S136" s="143">
        <v>0</v>
      </c>
      <c r="T136" s="144">
        <f t="shared" si="1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6" t="s">
        <v>145</v>
      </c>
      <c r="BK136" s="146">
        <f t="shared" si="19"/>
        <v>0</v>
      </c>
      <c r="BL136" s="16" t="s">
        <v>144</v>
      </c>
      <c r="BM136" s="145" t="s">
        <v>278</v>
      </c>
    </row>
    <row r="137" spans="2:65" s="1" customFormat="1" ht="16.5" customHeight="1">
      <c r="B137" s="132"/>
      <c r="C137" s="133" t="s">
        <v>8</v>
      </c>
      <c r="D137" s="133" t="s">
        <v>140</v>
      </c>
      <c r="E137" s="134" t="s">
        <v>597</v>
      </c>
      <c r="F137" s="135" t="s">
        <v>598</v>
      </c>
      <c r="G137" s="136" t="s">
        <v>267</v>
      </c>
      <c r="H137" s="137">
        <v>156</v>
      </c>
      <c r="I137" s="138"/>
      <c r="J137" s="139">
        <f t="shared" si="10"/>
        <v>0</v>
      </c>
      <c r="K137" s="140"/>
      <c r="L137" s="31"/>
      <c r="M137" s="141" t="s">
        <v>1</v>
      </c>
      <c r="N137" s="142" t="s">
        <v>39</v>
      </c>
      <c r="P137" s="143">
        <f t="shared" si="11"/>
        <v>0</v>
      </c>
      <c r="Q137" s="143">
        <v>0</v>
      </c>
      <c r="R137" s="143">
        <f t="shared" si="12"/>
        <v>0</v>
      </c>
      <c r="S137" s="143">
        <v>0</v>
      </c>
      <c r="T137" s="144">
        <f t="shared" si="13"/>
        <v>0</v>
      </c>
      <c r="AR137" s="145" t="s">
        <v>144</v>
      </c>
      <c r="AT137" s="145" t="s">
        <v>140</v>
      </c>
      <c r="AU137" s="145" t="s">
        <v>81</v>
      </c>
      <c r="AY137" s="16" t="s">
        <v>137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6" t="s">
        <v>145</v>
      </c>
      <c r="BK137" s="146">
        <f t="shared" si="19"/>
        <v>0</v>
      </c>
      <c r="BL137" s="16" t="s">
        <v>144</v>
      </c>
      <c r="BM137" s="145" t="s">
        <v>286</v>
      </c>
    </row>
    <row r="138" spans="2:65" s="1" customFormat="1" ht="16.5" customHeight="1">
      <c r="B138" s="132"/>
      <c r="C138" s="133" t="s">
        <v>224</v>
      </c>
      <c r="D138" s="133" t="s">
        <v>140</v>
      </c>
      <c r="E138" s="134" t="s">
        <v>599</v>
      </c>
      <c r="F138" s="135" t="s">
        <v>600</v>
      </c>
      <c r="G138" s="136" t="s">
        <v>267</v>
      </c>
      <c r="H138" s="137">
        <v>30</v>
      </c>
      <c r="I138" s="138"/>
      <c r="J138" s="139">
        <f t="shared" si="10"/>
        <v>0</v>
      </c>
      <c r="K138" s="140"/>
      <c r="L138" s="31"/>
      <c r="M138" s="141" t="s">
        <v>1</v>
      </c>
      <c r="N138" s="142" t="s">
        <v>39</v>
      </c>
      <c r="P138" s="143">
        <f t="shared" si="11"/>
        <v>0</v>
      </c>
      <c r="Q138" s="143">
        <v>0</v>
      </c>
      <c r="R138" s="143">
        <f t="shared" si="12"/>
        <v>0</v>
      </c>
      <c r="S138" s="143">
        <v>0</v>
      </c>
      <c r="T138" s="144">
        <f t="shared" si="13"/>
        <v>0</v>
      </c>
      <c r="AR138" s="145" t="s">
        <v>144</v>
      </c>
      <c r="AT138" s="145" t="s">
        <v>140</v>
      </c>
      <c r="AU138" s="145" t="s">
        <v>81</v>
      </c>
      <c r="AY138" s="16" t="s">
        <v>137</v>
      </c>
      <c r="BE138" s="146">
        <f t="shared" si="14"/>
        <v>0</v>
      </c>
      <c r="BF138" s="146">
        <f t="shared" si="15"/>
        <v>0</v>
      </c>
      <c r="BG138" s="146">
        <f t="shared" si="16"/>
        <v>0</v>
      </c>
      <c r="BH138" s="146">
        <f t="shared" si="17"/>
        <v>0</v>
      </c>
      <c r="BI138" s="146">
        <f t="shared" si="18"/>
        <v>0</v>
      </c>
      <c r="BJ138" s="16" t="s">
        <v>145</v>
      </c>
      <c r="BK138" s="146">
        <f t="shared" si="19"/>
        <v>0</v>
      </c>
      <c r="BL138" s="16" t="s">
        <v>144</v>
      </c>
      <c r="BM138" s="145" t="s">
        <v>296</v>
      </c>
    </row>
    <row r="139" spans="2:65" s="1" customFormat="1" ht="16.5" customHeight="1">
      <c r="B139" s="132"/>
      <c r="C139" s="133" t="s">
        <v>228</v>
      </c>
      <c r="D139" s="133" t="s">
        <v>140</v>
      </c>
      <c r="E139" s="134" t="s">
        <v>601</v>
      </c>
      <c r="F139" s="135" t="s">
        <v>602</v>
      </c>
      <c r="G139" s="136" t="s">
        <v>267</v>
      </c>
      <c r="H139" s="137">
        <v>30</v>
      </c>
      <c r="I139" s="138"/>
      <c r="J139" s="139">
        <f t="shared" si="10"/>
        <v>0</v>
      </c>
      <c r="K139" s="140"/>
      <c r="L139" s="31"/>
      <c r="M139" s="141" t="s">
        <v>1</v>
      </c>
      <c r="N139" s="142" t="s">
        <v>39</v>
      </c>
      <c r="P139" s="143">
        <f t="shared" si="11"/>
        <v>0</v>
      </c>
      <c r="Q139" s="143">
        <v>0</v>
      </c>
      <c r="R139" s="143">
        <f t="shared" si="12"/>
        <v>0</v>
      </c>
      <c r="S139" s="143">
        <v>0</v>
      </c>
      <c r="T139" s="144">
        <f t="shared" si="13"/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 t="shared" si="14"/>
        <v>0</v>
      </c>
      <c r="BF139" s="146">
        <f t="shared" si="15"/>
        <v>0</v>
      </c>
      <c r="BG139" s="146">
        <f t="shared" si="16"/>
        <v>0</v>
      </c>
      <c r="BH139" s="146">
        <f t="shared" si="17"/>
        <v>0</v>
      </c>
      <c r="BI139" s="146">
        <f t="shared" si="18"/>
        <v>0</v>
      </c>
      <c r="BJ139" s="16" t="s">
        <v>145</v>
      </c>
      <c r="BK139" s="146">
        <f t="shared" si="19"/>
        <v>0</v>
      </c>
      <c r="BL139" s="16" t="s">
        <v>144</v>
      </c>
      <c r="BM139" s="145" t="s">
        <v>305</v>
      </c>
    </row>
    <row r="140" spans="2:65" s="1" customFormat="1" ht="16.5" customHeight="1">
      <c r="B140" s="132"/>
      <c r="C140" s="133" t="s">
        <v>232</v>
      </c>
      <c r="D140" s="133" t="s">
        <v>140</v>
      </c>
      <c r="E140" s="134" t="s">
        <v>603</v>
      </c>
      <c r="F140" s="135" t="s">
        <v>604</v>
      </c>
      <c r="G140" s="136" t="s">
        <v>267</v>
      </c>
      <c r="H140" s="137">
        <v>20</v>
      </c>
      <c r="I140" s="138"/>
      <c r="J140" s="139">
        <f t="shared" si="10"/>
        <v>0</v>
      </c>
      <c r="K140" s="140"/>
      <c r="L140" s="31"/>
      <c r="M140" s="141" t="s">
        <v>1</v>
      </c>
      <c r="N140" s="142" t="s">
        <v>39</v>
      </c>
      <c r="P140" s="143">
        <f t="shared" si="11"/>
        <v>0</v>
      </c>
      <c r="Q140" s="143">
        <v>0</v>
      </c>
      <c r="R140" s="143">
        <f t="shared" si="12"/>
        <v>0</v>
      </c>
      <c r="S140" s="143">
        <v>0</v>
      </c>
      <c r="T140" s="144">
        <f t="shared" si="13"/>
        <v>0</v>
      </c>
      <c r="AR140" s="145" t="s">
        <v>144</v>
      </c>
      <c r="AT140" s="145" t="s">
        <v>140</v>
      </c>
      <c r="AU140" s="145" t="s">
        <v>81</v>
      </c>
      <c r="AY140" s="16" t="s">
        <v>137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6" t="s">
        <v>145</v>
      </c>
      <c r="BK140" s="146">
        <f t="shared" si="19"/>
        <v>0</v>
      </c>
      <c r="BL140" s="16" t="s">
        <v>144</v>
      </c>
      <c r="BM140" s="145" t="s">
        <v>315</v>
      </c>
    </row>
    <row r="141" spans="2:65" s="1" customFormat="1" ht="16.5" customHeight="1">
      <c r="B141" s="132"/>
      <c r="C141" s="133" t="s">
        <v>236</v>
      </c>
      <c r="D141" s="133" t="s">
        <v>140</v>
      </c>
      <c r="E141" s="134" t="s">
        <v>605</v>
      </c>
      <c r="F141" s="135" t="s">
        <v>594</v>
      </c>
      <c r="G141" s="136" t="s">
        <v>267</v>
      </c>
      <c r="H141" s="137">
        <v>24</v>
      </c>
      <c r="I141" s="138"/>
      <c r="J141" s="139">
        <f t="shared" si="10"/>
        <v>0</v>
      </c>
      <c r="K141" s="140"/>
      <c r="L141" s="31"/>
      <c r="M141" s="141" t="s">
        <v>1</v>
      </c>
      <c r="N141" s="142" t="s">
        <v>39</v>
      </c>
      <c r="P141" s="143">
        <f t="shared" si="11"/>
        <v>0</v>
      </c>
      <c r="Q141" s="143">
        <v>0</v>
      </c>
      <c r="R141" s="143">
        <f t="shared" si="12"/>
        <v>0</v>
      </c>
      <c r="S141" s="143">
        <v>0</v>
      </c>
      <c r="T141" s="144">
        <f t="shared" si="13"/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6" t="s">
        <v>145</v>
      </c>
      <c r="BK141" s="146">
        <f t="shared" si="19"/>
        <v>0</v>
      </c>
      <c r="BL141" s="16" t="s">
        <v>144</v>
      </c>
      <c r="BM141" s="145" t="s">
        <v>323</v>
      </c>
    </row>
    <row r="142" spans="2:65" s="1" customFormat="1" ht="16.5" customHeight="1">
      <c r="B142" s="132"/>
      <c r="C142" s="133" t="s">
        <v>240</v>
      </c>
      <c r="D142" s="133" t="s">
        <v>140</v>
      </c>
      <c r="E142" s="134" t="s">
        <v>606</v>
      </c>
      <c r="F142" s="135" t="s">
        <v>607</v>
      </c>
      <c r="G142" s="136" t="s">
        <v>267</v>
      </c>
      <c r="H142" s="137">
        <v>174</v>
      </c>
      <c r="I142" s="138"/>
      <c r="J142" s="139">
        <f t="shared" si="10"/>
        <v>0</v>
      </c>
      <c r="K142" s="140"/>
      <c r="L142" s="31"/>
      <c r="M142" s="141" t="s">
        <v>1</v>
      </c>
      <c r="N142" s="142" t="s">
        <v>39</v>
      </c>
      <c r="P142" s="143">
        <f t="shared" si="11"/>
        <v>0</v>
      </c>
      <c r="Q142" s="143">
        <v>0</v>
      </c>
      <c r="R142" s="143">
        <f t="shared" si="12"/>
        <v>0</v>
      </c>
      <c r="S142" s="143">
        <v>0</v>
      </c>
      <c r="T142" s="144">
        <f t="shared" si="13"/>
        <v>0</v>
      </c>
      <c r="AR142" s="145" t="s">
        <v>144</v>
      </c>
      <c r="AT142" s="145" t="s">
        <v>140</v>
      </c>
      <c r="AU142" s="145" t="s">
        <v>81</v>
      </c>
      <c r="AY142" s="16" t="s">
        <v>137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6" t="s">
        <v>145</v>
      </c>
      <c r="BK142" s="146">
        <f t="shared" si="19"/>
        <v>0</v>
      </c>
      <c r="BL142" s="16" t="s">
        <v>144</v>
      </c>
      <c r="BM142" s="145" t="s">
        <v>333</v>
      </c>
    </row>
    <row r="143" spans="2:65" s="1" customFormat="1" ht="16.5" customHeight="1">
      <c r="B143" s="132"/>
      <c r="C143" s="133" t="s">
        <v>7</v>
      </c>
      <c r="D143" s="133" t="s">
        <v>140</v>
      </c>
      <c r="E143" s="134" t="s">
        <v>608</v>
      </c>
      <c r="F143" s="135" t="s">
        <v>609</v>
      </c>
      <c r="G143" s="136" t="s">
        <v>267</v>
      </c>
      <c r="H143" s="137">
        <v>54</v>
      </c>
      <c r="I143" s="138"/>
      <c r="J143" s="139">
        <f t="shared" si="10"/>
        <v>0</v>
      </c>
      <c r="K143" s="140"/>
      <c r="L143" s="31"/>
      <c r="M143" s="141" t="s">
        <v>1</v>
      </c>
      <c r="N143" s="142" t="s">
        <v>39</v>
      </c>
      <c r="P143" s="143">
        <f t="shared" si="11"/>
        <v>0</v>
      </c>
      <c r="Q143" s="143">
        <v>0</v>
      </c>
      <c r="R143" s="143">
        <f t="shared" si="12"/>
        <v>0</v>
      </c>
      <c r="S143" s="143">
        <v>0</v>
      </c>
      <c r="T143" s="144">
        <f t="shared" si="13"/>
        <v>0</v>
      </c>
      <c r="AR143" s="145" t="s">
        <v>144</v>
      </c>
      <c r="AT143" s="145" t="s">
        <v>140</v>
      </c>
      <c r="AU143" s="145" t="s">
        <v>81</v>
      </c>
      <c r="AY143" s="16" t="s">
        <v>137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6" t="s">
        <v>145</v>
      </c>
      <c r="BK143" s="146">
        <f t="shared" si="19"/>
        <v>0</v>
      </c>
      <c r="BL143" s="16" t="s">
        <v>144</v>
      </c>
      <c r="BM143" s="145" t="s">
        <v>345</v>
      </c>
    </row>
    <row r="144" spans="2:65" s="1" customFormat="1" ht="16.5" customHeight="1">
      <c r="B144" s="132"/>
      <c r="C144" s="133" t="s">
        <v>248</v>
      </c>
      <c r="D144" s="133" t="s">
        <v>140</v>
      </c>
      <c r="E144" s="134" t="s">
        <v>610</v>
      </c>
      <c r="F144" s="135" t="s">
        <v>611</v>
      </c>
      <c r="G144" s="136" t="s">
        <v>267</v>
      </c>
      <c r="H144" s="137">
        <v>168</v>
      </c>
      <c r="I144" s="138"/>
      <c r="J144" s="139">
        <f t="shared" si="10"/>
        <v>0</v>
      </c>
      <c r="K144" s="140"/>
      <c r="L144" s="31"/>
      <c r="M144" s="141" t="s">
        <v>1</v>
      </c>
      <c r="N144" s="142" t="s">
        <v>39</v>
      </c>
      <c r="P144" s="143">
        <f t="shared" si="11"/>
        <v>0</v>
      </c>
      <c r="Q144" s="143">
        <v>0</v>
      </c>
      <c r="R144" s="143">
        <f t="shared" si="12"/>
        <v>0</v>
      </c>
      <c r="S144" s="143">
        <v>0</v>
      </c>
      <c r="T144" s="144">
        <f t="shared" si="13"/>
        <v>0</v>
      </c>
      <c r="AR144" s="145" t="s">
        <v>144</v>
      </c>
      <c r="AT144" s="145" t="s">
        <v>140</v>
      </c>
      <c r="AU144" s="145" t="s">
        <v>81</v>
      </c>
      <c r="AY144" s="16" t="s">
        <v>137</v>
      </c>
      <c r="BE144" s="146">
        <f t="shared" si="14"/>
        <v>0</v>
      </c>
      <c r="BF144" s="146">
        <f t="shared" si="15"/>
        <v>0</v>
      </c>
      <c r="BG144" s="146">
        <f t="shared" si="16"/>
        <v>0</v>
      </c>
      <c r="BH144" s="146">
        <f t="shared" si="17"/>
        <v>0</v>
      </c>
      <c r="BI144" s="146">
        <f t="shared" si="18"/>
        <v>0</v>
      </c>
      <c r="BJ144" s="16" t="s">
        <v>145</v>
      </c>
      <c r="BK144" s="146">
        <f t="shared" si="19"/>
        <v>0</v>
      </c>
      <c r="BL144" s="16" t="s">
        <v>144</v>
      </c>
      <c r="BM144" s="145" t="s">
        <v>359</v>
      </c>
    </row>
    <row r="145" spans="2:65" s="1" customFormat="1" ht="16.5" customHeight="1">
      <c r="B145" s="132"/>
      <c r="C145" s="133" t="s">
        <v>254</v>
      </c>
      <c r="D145" s="133" t="s">
        <v>140</v>
      </c>
      <c r="E145" s="134" t="s">
        <v>612</v>
      </c>
      <c r="F145" s="135" t="s">
        <v>613</v>
      </c>
      <c r="G145" s="136" t="s">
        <v>267</v>
      </c>
      <c r="H145" s="137">
        <v>5</v>
      </c>
      <c r="I145" s="138"/>
      <c r="J145" s="139">
        <f t="shared" si="10"/>
        <v>0</v>
      </c>
      <c r="K145" s="140"/>
      <c r="L145" s="31"/>
      <c r="M145" s="141" t="s">
        <v>1</v>
      </c>
      <c r="N145" s="142" t="s">
        <v>39</v>
      </c>
      <c r="P145" s="143">
        <f t="shared" si="11"/>
        <v>0</v>
      </c>
      <c r="Q145" s="143">
        <v>0</v>
      </c>
      <c r="R145" s="143">
        <f t="shared" si="12"/>
        <v>0</v>
      </c>
      <c r="S145" s="143">
        <v>0</v>
      </c>
      <c r="T145" s="144">
        <f t="shared" si="13"/>
        <v>0</v>
      </c>
      <c r="AR145" s="145" t="s">
        <v>144</v>
      </c>
      <c r="AT145" s="145" t="s">
        <v>140</v>
      </c>
      <c r="AU145" s="145" t="s">
        <v>81</v>
      </c>
      <c r="AY145" s="16" t="s">
        <v>137</v>
      </c>
      <c r="BE145" s="146">
        <f t="shared" si="14"/>
        <v>0</v>
      </c>
      <c r="BF145" s="146">
        <f t="shared" si="15"/>
        <v>0</v>
      </c>
      <c r="BG145" s="146">
        <f t="shared" si="16"/>
        <v>0</v>
      </c>
      <c r="BH145" s="146">
        <f t="shared" si="17"/>
        <v>0</v>
      </c>
      <c r="BI145" s="146">
        <f t="shared" si="18"/>
        <v>0</v>
      </c>
      <c r="BJ145" s="16" t="s">
        <v>145</v>
      </c>
      <c r="BK145" s="146">
        <f t="shared" si="19"/>
        <v>0</v>
      </c>
      <c r="BL145" s="16" t="s">
        <v>144</v>
      </c>
      <c r="BM145" s="145" t="s">
        <v>367</v>
      </c>
    </row>
    <row r="146" spans="2:65" s="1" customFormat="1" ht="24.2" customHeight="1">
      <c r="B146" s="132"/>
      <c r="C146" s="133" t="s">
        <v>259</v>
      </c>
      <c r="D146" s="133" t="s">
        <v>140</v>
      </c>
      <c r="E146" s="134" t="s">
        <v>614</v>
      </c>
      <c r="F146" s="135" t="s">
        <v>615</v>
      </c>
      <c r="G146" s="136" t="s">
        <v>143</v>
      </c>
      <c r="H146" s="137">
        <v>8</v>
      </c>
      <c r="I146" s="138"/>
      <c r="J146" s="139">
        <f t="shared" si="10"/>
        <v>0</v>
      </c>
      <c r="K146" s="140"/>
      <c r="L146" s="31"/>
      <c r="M146" s="141" t="s">
        <v>1</v>
      </c>
      <c r="N146" s="142" t="s">
        <v>39</v>
      </c>
      <c r="P146" s="143">
        <f t="shared" si="11"/>
        <v>0</v>
      </c>
      <c r="Q146" s="143">
        <v>0</v>
      </c>
      <c r="R146" s="143">
        <f t="shared" si="12"/>
        <v>0</v>
      </c>
      <c r="S146" s="143">
        <v>0</v>
      </c>
      <c r="T146" s="144">
        <f t="shared" si="13"/>
        <v>0</v>
      </c>
      <c r="AR146" s="145" t="s">
        <v>144</v>
      </c>
      <c r="AT146" s="145" t="s">
        <v>140</v>
      </c>
      <c r="AU146" s="145" t="s">
        <v>81</v>
      </c>
      <c r="AY146" s="16" t="s">
        <v>137</v>
      </c>
      <c r="BE146" s="146">
        <f t="shared" si="14"/>
        <v>0</v>
      </c>
      <c r="BF146" s="146">
        <f t="shared" si="15"/>
        <v>0</v>
      </c>
      <c r="BG146" s="146">
        <f t="shared" si="16"/>
        <v>0</v>
      </c>
      <c r="BH146" s="146">
        <f t="shared" si="17"/>
        <v>0</v>
      </c>
      <c r="BI146" s="146">
        <f t="shared" si="18"/>
        <v>0</v>
      </c>
      <c r="BJ146" s="16" t="s">
        <v>145</v>
      </c>
      <c r="BK146" s="146">
        <f t="shared" si="19"/>
        <v>0</v>
      </c>
      <c r="BL146" s="16" t="s">
        <v>144</v>
      </c>
      <c r="BM146" s="145" t="s">
        <v>379</v>
      </c>
    </row>
    <row r="147" spans="2:65" s="1" customFormat="1" ht="24.2" customHeight="1">
      <c r="B147" s="132"/>
      <c r="C147" s="133" t="s">
        <v>264</v>
      </c>
      <c r="D147" s="133" t="s">
        <v>140</v>
      </c>
      <c r="E147" s="134" t="s">
        <v>616</v>
      </c>
      <c r="F147" s="135" t="s">
        <v>617</v>
      </c>
      <c r="G147" s="136" t="s">
        <v>143</v>
      </c>
      <c r="H147" s="137">
        <v>100</v>
      </c>
      <c r="I147" s="138"/>
      <c r="J147" s="139">
        <f t="shared" si="10"/>
        <v>0</v>
      </c>
      <c r="K147" s="140"/>
      <c r="L147" s="31"/>
      <c r="M147" s="141" t="s">
        <v>1</v>
      </c>
      <c r="N147" s="142" t="s">
        <v>39</v>
      </c>
      <c r="P147" s="143">
        <f t="shared" si="11"/>
        <v>0</v>
      </c>
      <c r="Q147" s="143">
        <v>0</v>
      </c>
      <c r="R147" s="143">
        <f t="shared" si="12"/>
        <v>0</v>
      </c>
      <c r="S147" s="143">
        <v>0</v>
      </c>
      <c r="T147" s="144">
        <f t="shared" si="13"/>
        <v>0</v>
      </c>
      <c r="AR147" s="145" t="s">
        <v>144</v>
      </c>
      <c r="AT147" s="145" t="s">
        <v>140</v>
      </c>
      <c r="AU147" s="145" t="s">
        <v>81</v>
      </c>
      <c r="AY147" s="16" t="s">
        <v>137</v>
      </c>
      <c r="BE147" s="146">
        <f t="shared" si="14"/>
        <v>0</v>
      </c>
      <c r="BF147" s="146">
        <f t="shared" si="15"/>
        <v>0</v>
      </c>
      <c r="BG147" s="146">
        <f t="shared" si="16"/>
        <v>0</v>
      </c>
      <c r="BH147" s="146">
        <f t="shared" si="17"/>
        <v>0</v>
      </c>
      <c r="BI147" s="146">
        <f t="shared" si="18"/>
        <v>0</v>
      </c>
      <c r="BJ147" s="16" t="s">
        <v>145</v>
      </c>
      <c r="BK147" s="146">
        <f t="shared" si="19"/>
        <v>0</v>
      </c>
      <c r="BL147" s="16" t="s">
        <v>144</v>
      </c>
      <c r="BM147" s="145" t="s">
        <v>389</v>
      </c>
    </row>
    <row r="148" spans="2:65" s="1" customFormat="1" ht="24.2" customHeight="1">
      <c r="B148" s="132"/>
      <c r="C148" s="133" t="s">
        <v>270</v>
      </c>
      <c r="D148" s="133" t="s">
        <v>140</v>
      </c>
      <c r="E148" s="134" t="s">
        <v>618</v>
      </c>
      <c r="F148" s="135" t="s">
        <v>619</v>
      </c>
      <c r="G148" s="136" t="s">
        <v>143</v>
      </c>
      <c r="H148" s="137">
        <v>4</v>
      </c>
      <c r="I148" s="138"/>
      <c r="J148" s="139">
        <f t="shared" si="10"/>
        <v>0</v>
      </c>
      <c r="K148" s="140"/>
      <c r="L148" s="31"/>
      <c r="M148" s="141" t="s">
        <v>1</v>
      </c>
      <c r="N148" s="142" t="s">
        <v>39</v>
      </c>
      <c r="P148" s="143">
        <f t="shared" si="11"/>
        <v>0</v>
      </c>
      <c r="Q148" s="143">
        <v>0</v>
      </c>
      <c r="R148" s="143">
        <f t="shared" si="12"/>
        <v>0</v>
      </c>
      <c r="S148" s="143">
        <v>0</v>
      </c>
      <c r="T148" s="144">
        <f t="shared" si="13"/>
        <v>0</v>
      </c>
      <c r="AR148" s="145" t="s">
        <v>144</v>
      </c>
      <c r="AT148" s="145" t="s">
        <v>140</v>
      </c>
      <c r="AU148" s="145" t="s">
        <v>81</v>
      </c>
      <c r="AY148" s="16" t="s">
        <v>137</v>
      </c>
      <c r="BE148" s="146">
        <f t="shared" si="14"/>
        <v>0</v>
      </c>
      <c r="BF148" s="146">
        <f t="shared" si="15"/>
        <v>0</v>
      </c>
      <c r="BG148" s="146">
        <f t="shared" si="16"/>
        <v>0</v>
      </c>
      <c r="BH148" s="146">
        <f t="shared" si="17"/>
        <v>0</v>
      </c>
      <c r="BI148" s="146">
        <f t="shared" si="18"/>
        <v>0</v>
      </c>
      <c r="BJ148" s="16" t="s">
        <v>145</v>
      </c>
      <c r="BK148" s="146">
        <f t="shared" si="19"/>
        <v>0</v>
      </c>
      <c r="BL148" s="16" t="s">
        <v>144</v>
      </c>
      <c r="BM148" s="145" t="s">
        <v>400</v>
      </c>
    </row>
    <row r="149" spans="2:65" s="1" customFormat="1" ht="24.2" customHeight="1">
      <c r="B149" s="132"/>
      <c r="C149" s="133" t="s">
        <v>274</v>
      </c>
      <c r="D149" s="133" t="s">
        <v>140</v>
      </c>
      <c r="E149" s="134" t="s">
        <v>620</v>
      </c>
      <c r="F149" s="135" t="s">
        <v>621</v>
      </c>
      <c r="G149" s="136" t="s">
        <v>143</v>
      </c>
      <c r="H149" s="137">
        <v>12</v>
      </c>
      <c r="I149" s="138"/>
      <c r="J149" s="139">
        <f t="shared" si="10"/>
        <v>0</v>
      </c>
      <c r="K149" s="140"/>
      <c r="L149" s="31"/>
      <c r="M149" s="141" t="s">
        <v>1</v>
      </c>
      <c r="N149" s="142" t="s">
        <v>39</v>
      </c>
      <c r="P149" s="143">
        <f t="shared" si="11"/>
        <v>0</v>
      </c>
      <c r="Q149" s="143">
        <v>0</v>
      </c>
      <c r="R149" s="143">
        <f t="shared" si="12"/>
        <v>0</v>
      </c>
      <c r="S149" s="143">
        <v>0</v>
      </c>
      <c r="T149" s="144">
        <f t="shared" si="13"/>
        <v>0</v>
      </c>
      <c r="AR149" s="145" t="s">
        <v>144</v>
      </c>
      <c r="AT149" s="145" t="s">
        <v>140</v>
      </c>
      <c r="AU149" s="145" t="s">
        <v>81</v>
      </c>
      <c r="AY149" s="16" t="s">
        <v>137</v>
      </c>
      <c r="BE149" s="146">
        <f t="shared" si="14"/>
        <v>0</v>
      </c>
      <c r="BF149" s="146">
        <f t="shared" si="15"/>
        <v>0</v>
      </c>
      <c r="BG149" s="146">
        <f t="shared" si="16"/>
        <v>0</v>
      </c>
      <c r="BH149" s="146">
        <f t="shared" si="17"/>
        <v>0</v>
      </c>
      <c r="BI149" s="146">
        <f t="shared" si="18"/>
        <v>0</v>
      </c>
      <c r="BJ149" s="16" t="s">
        <v>145</v>
      </c>
      <c r="BK149" s="146">
        <f t="shared" si="19"/>
        <v>0</v>
      </c>
      <c r="BL149" s="16" t="s">
        <v>144</v>
      </c>
      <c r="BM149" s="145" t="s">
        <v>410</v>
      </c>
    </row>
    <row r="150" spans="2:65" s="1" customFormat="1" ht="24.2" customHeight="1">
      <c r="B150" s="132"/>
      <c r="C150" s="133" t="s">
        <v>278</v>
      </c>
      <c r="D150" s="133" t="s">
        <v>140</v>
      </c>
      <c r="E150" s="134" t="s">
        <v>622</v>
      </c>
      <c r="F150" s="135" t="s">
        <v>623</v>
      </c>
      <c r="G150" s="136" t="s">
        <v>143</v>
      </c>
      <c r="H150" s="137">
        <v>5</v>
      </c>
      <c r="I150" s="138"/>
      <c r="J150" s="139">
        <f t="shared" si="10"/>
        <v>0</v>
      </c>
      <c r="K150" s="140"/>
      <c r="L150" s="31"/>
      <c r="M150" s="141" t="s">
        <v>1</v>
      </c>
      <c r="N150" s="142" t="s">
        <v>39</v>
      </c>
      <c r="P150" s="143">
        <f t="shared" si="11"/>
        <v>0</v>
      </c>
      <c r="Q150" s="143">
        <v>0</v>
      </c>
      <c r="R150" s="143">
        <f t="shared" si="12"/>
        <v>0</v>
      </c>
      <c r="S150" s="143">
        <v>0</v>
      </c>
      <c r="T150" s="144">
        <f t="shared" si="13"/>
        <v>0</v>
      </c>
      <c r="AR150" s="145" t="s">
        <v>144</v>
      </c>
      <c r="AT150" s="145" t="s">
        <v>140</v>
      </c>
      <c r="AU150" s="145" t="s">
        <v>81</v>
      </c>
      <c r="AY150" s="16" t="s">
        <v>137</v>
      </c>
      <c r="BE150" s="146">
        <f t="shared" si="14"/>
        <v>0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6" t="s">
        <v>145</v>
      </c>
      <c r="BK150" s="146">
        <f t="shared" si="19"/>
        <v>0</v>
      </c>
      <c r="BL150" s="16" t="s">
        <v>144</v>
      </c>
      <c r="BM150" s="145" t="s">
        <v>419</v>
      </c>
    </row>
    <row r="151" spans="2:65" s="1" customFormat="1" ht="24.2" customHeight="1">
      <c r="B151" s="132"/>
      <c r="C151" s="133" t="s">
        <v>282</v>
      </c>
      <c r="D151" s="133" t="s">
        <v>140</v>
      </c>
      <c r="E151" s="134" t="s">
        <v>624</v>
      </c>
      <c r="F151" s="135" t="s">
        <v>625</v>
      </c>
      <c r="G151" s="136" t="s">
        <v>143</v>
      </c>
      <c r="H151" s="137">
        <v>1</v>
      </c>
      <c r="I151" s="138"/>
      <c r="J151" s="139">
        <f t="shared" si="10"/>
        <v>0</v>
      </c>
      <c r="K151" s="140"/>
      <c r="L151" s="31"/>
      <c r="M151" s="141" t="s">
        <v>1</v>
      </c>
      <c r="N151" s="142" t="s">
        <v>39</v>
      </c>
      <c r="P151" s="143">
        <f t="shared" si="11"/>
        <v>0</v>
      </c>
      <c r="Q151" s="143">
        <v>0</v>
      </c>
      <c r="R151" s="143">
        <f t="shared" si="12"/>
        <v>0</v>
      </c>
      <c r="S151" s="143">
        <v>0</v>
      </c>
      <c r="T151" s="144">
        <f t="shared" si="13"/>
        <v>0</v>
      </c>
      <c r="AR151" s="145" t="s">
        <v>144</v>
      </c>
      <c r="AT151" s="145" t="s">
        <v>140</v>
      </c>
      <c r="AU151" s="145" t="s">
        <v>81</v>
      </c>
      <c r="AY151" s="16" t="s">
        <v>137</v>
      </c>
      <c r="BE151" s="146">
        <f t="shared" si="14"/>
        <v>0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6" t="s">
        <v>145</v>
      </c>
      <c r="BK151" s="146">
        <f t="shared" si="19"/>
        <v>0</v>
      </c>
      <c r="BL151" s="16" t="s">
        <v>144</v>
      </c>
      <c r="BM151" s="145" t="s">
        <v>427</v>
      </c>
    </row>
    <row r="152" spans="2:65" s="1" customFormat="1" ht="24.2" customHeight="1">
      <c r="B152" s="132"/>
      <c r="C152" s="133" t="s">
        <v>286</v>
      </c>
      <c r="D152" s="133" t="s">
        <v>140</v>
      </c>
      <c r="E152" s="134" t="s">
        <v>626</v>
      </c>
      <c r="F152" s="135" t="s">
        <v>627</v>
      </c>
      <c r="G152" s="136" t="s">
        <v>143</v>
      </c>
      <c r="H152" s="137">
        <v>4</v>
      </c>
      <c r="I152" s="138"/>
      <c r="J152" s="139">
        <f t="shared" si="10"/>
        <v>0</v>
      </c>
      <c r="K152" s="140"/>
      <c r="L152" s="31"/>
      <c r="M152" s="141" t="s">
        <v>1</v>
      </c>
      <c r="N152" s="142" t="s">
        <v>39</v>
      </c>
      <c r="P152" s="143">
        <f t="shared" si="11"/>
        <v>0</v>
      </c>
      <c r="Q152" s="143">
        <v>0</v>
      </c>
      <c r="R152" s="143">
        <f t="shared" si="12"/>
        <v>0</v>
      </c>
      <c r="S152" s="143">
        <v>0</v>
      </c>
      <c r="T152" s="144">
        <f t="shared" si="13"/>
        <v>0</v>
      </c>
      <c r="AR152" s="145" t="s">
        <v>144</v>
      </c>
      <c r="AT152" s="145" t="s">
        <v>140</v>
      </c>
      <c r="AU152" s="145" t="s">
        <v>81</v>
      </c>
      <c r="AY152" s="16" t="s">
        <v>137</v>
      </c>
      <c r="BE152" s="146">
        <f t="shared" si="14"/>
        <v>0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6" t="s">
        <v>145</v>
      </c>
      <c r="BK152" s="146">
        <f t="shared" si="19"/>
        <v>0</v>
      </c>
      <c r="BL152" s="16" t="s">
        <v>144</v>
      </c>
      <c r="BM152" s="145" t="s">
        <v>437</v>
      </c>
    </row>
    <row r="153" spans="2:65" s="1" customFormat="1" ht="16.5" customHeight="1">
      <c r="B153" s="132"/>
      <c r="C153" s="133" t="s">
        <v>291</v>
      </c>
      <c r="D153" s="133" t="s">
        <v>140</v>
      </c>
      <c r="E153" s="134" t="s">
        <v>628</v>
      </c>
      <c r="F153" s="135" t="s">
        <v>629</v>
      </c>
      <c r="G153" s="136" t="s">
        <v>143</v>
      </c>
      <c r="H153" s="137">
        <v>1</v>
      </c>
      <c r="I153" s="138"/>
      <c r="J153" s="139">
        <f t="shared" si="10"/>
        <v>0</v>
      </c>
      <c r="K153" s="140"/>
      <c r="L153" s="31"/>
      <c r="M153" s="141" t="s">
        <v>1</v>
      </c>
      <c r="N153" s="142" t="s">
        <v>39</v>
      </c>
      <c r="P153" s="143">
        <f t="shared" si="11"/>
        <v>0</v>
      </c>
      <c r="Q153" s="143">
        <v>0</v>
      </c>
      <c r="R153" s="143">
        <f t="shared" si="12"/>
        <v>0</v>
      </c>
      <c r="S153" s="143">
        <v>0</v>
      </c>
      <c r="T153" s="144">
        <f t="shared" si="13"/>
        <v>0</v>
      </c>
      <c r="AR153" s="145" t="s">
        <v>144</v>
      </c>
      <c r="AT153" s="145" t="s">
        <v>140</v>
      </c>
      <c r="AU153" s="145" t="s">
        <v>81</v>
      </c>
      <c r="AY153" s="16" t="s">
        <v>137</v>
      </c>
      <c r="BE153" s="146">
        <f t="shared" si="14"/>
        <v>0</v>
      </c>
      <c r="BF153" s="146">
        <f t="shared" si="15"/>
        <v>0</v>
      </c>
      <c r="BG153" s="146">
        <f t="shared" si="16"/>
        <v>0</v>
      </c>
      <c r="BH153" s="146">
        <f t="shared" si="17"/>
        <v>0</v>
      </c>
      <c r="BI153" s="146">
        <f t="shared" si="18"/>
        <v>0</v>
      </c>
      <c r="BJ153" s="16" t="s">
        <v>145</v>
      </c>
      <c r="BK153" s="146">
        <f t="shared" si="19"/>
        <v>0</v>
      </c>
      <c r="BL153" s="16" t="s">
        <v>144</v>
      </c>
      <c r="BM153" s="145" t="s">
        <v>445</v>
      </c>
    </row>
    <row r="154" spans="2:65" s="1" customFormat="1" ht="16.5" customHeight="1">
      <c r="B154" s="132"/>
      <c r="C154" s="133" t="s">
        <v>296</v>
      </c>
      <c r="D154" s="133" t="s">
        <v>140</v>
      </c>
      <c r="E154" s="134" t="s">
        <v>630</v>
      </c>
      <c r="F154" s="135" t="s">
        <v>631</v>
      </c>
      <c r="G154" s="136" t="s">
        <v>143</v>
      </c>
      <c r="H154" s="137">
        <v>8</v>
      </c>
      <c r="I154" s="138"/>
      <c r="J154" s="139">
        <f t="shared" si="10"/>
        <v>0</v>
      </c>
      <c r="K154" s="140"/>
      <c r="L154" s="31"/>
      <c r="M154" s="141" t="s">
        <v>1</v>
      </c>
      <c r="N154" s="142" t="s">
        <v>39</v>
      </c>
      <c r="P154" s="143">
        <f t="shared" si="11"/>
        <v>0</v>
      </c>
      <c r="Q154" s="143">
        <v>0</v>
      </c>
      <c r="R154" s="143">
        <f t="shared" si="12"/>
        <v>0</v>
      </c>
      <c r="S154" s="143">
        <v>0</v>
      </c>
      <c r="T154" s="144">
        <f t="shared" si="13"/>
        <v>0</v>
      </c>
      <c r="AR154" s="145" t="s">
        <v>144</v>
      </c>
      <c r="AT154" s="145" t="s">
        <v>140</v>
      </c>
      <c r="AU154" s="145" t="s">
        <v>81</v>
      </c>
      <c r="AY154" s="16" t="s">
        <v>137</v>
      </c>
      <c r="BE154" s="146">
        <f t="shared" si="14"/>
        <v>0</v>
      </c>
      <c r="BF154" s="146">
        <f t="shared" si="15"/>
        <v>0</v>
      </c>
      <c r="BG154" s="146">
        <f t="shared" si="16"/>
        <v>0</v>
      </c>
      <c r="BH154" s="146">
        <f t="shared" si="17"/>
        <v>0</v>
      </c>
      <c r="BI154" s="146">
        <f t="shared" si="18"/>
        <v>0</v>
      </c>
      <c r="BJ154" s="16" t="s">
        <v>145</v>
      </c>
      <c r="BK154" s="146">
        <f t="shared" si="19"/>
        <v>0</v>
      </c>
      <c r="BL154" s="16" t="s">
        <v>144</v>
      </c>
      <c r="BM154" s="145" t="s">
        <v>457</v>
      </c>
    </row>
    <row r="155" spans="2:65" s="1" customFormat="1" ht="16.5" customHeight="1">
      <c r="B155" s="132"/>
      <c r="C155" s="133" t="s">
        <v>300</v>
      </c>
      <c r="D155" s="133" t="s">
        <v>140</v>
      </c>
      <c r="E155" s="134" t="s">
        <v>632</v>
      </c>
      <c r="F155" s="135" t="s">
        <v>633</v>
      </c>
      <c r="G155" s="136" t="s">
        <v>143</v>
      </c>
      <c r="H155" s="137">
        <v>8</v>
      </c>
      <c r="I155" s="138"/>
      <c r="J155" s="139">
        <f t="shared" si="10"/>
        <v>0</v>
      </c>
      <c r="K155" s="140"/>
      <c r="L155" s="31"/>
      <c r="M155" s="141" t="s">
        <v>1</v>
      </c>
      <c r="N155" s="142" t="s">
        <v>39</v>
      </c>
      <c r="P155" s="143">
        <f t="shared" si="11"/>
        <v>0</v>
      </c>
      <c r="Q155" s="143">
        <v>0</v>
      </c>
      <c r="R155" s="143">
        <f t="shared" si="12"/>
        <v>0</v>
      </c>
      <c r="S155" s="143">
        <v>0</v>
      </c>
      <c r="T155" s="144">
        <f t="shared" si="13"/>
        <v>0</v>
      </c>
      <c r="AR155" s="145" t="s">
        <v>144</v>
      </c>
      <c r="AT155" s="145" t="s">
        <v>140</v>
      </c>
      <c r="AU155" s="145" t="s">
        <v>81</v>
      </c>
      <c r="AY155" s="16" t="s">
        <v>137</v>
      </c>
      <c r="BE155" s="146">
        <f t="shared" si="14"/>
        <v>0</v>
      </c>
      <c r="BF155" s="146">
        <f t="shared" si="15"/>
        <v>0</v>
      </c>
      <c r="BG155" s="146">
        <f t="shared" si="16"/>
        <v>0</v>
      </c>
      <c r="BH155" s="146">
        <f t="shared" si="17"/>
        <v>0</v>
      </c>
      <c r="BI155" s="146">
        <f t="shared" si="18"/>
        <v>0</v>
      </c>
      <c r="BJ155" s="16" t="s">
        <v>145</v>
      </c>
      <c r="BK155" s="146">
        <f t="shared" si="19"/>
        <v>0</v>
      </c>
      <c r="BL155" s="16" t="s">
        <v>144</v>
      </c>
      <c r="BM155" s="145" t="s">
        <v>467</v>
      </c>
    </row>
    <row r="156" spans="2:65" s="1" customFormat="1" ht="16.5" customHeight="1">
      <c r="B156" s="132"/>
      <c r="C156" s="133" t="s">
        <v>305</v>
      </c>
      <c r="D156" s="133" t="s">
        <v>140</v>
      </c>
      <c r="E156" s="134" t="s">
        <v>634</v>
      </c>
      <c r="F156" s="135" t="s">
        <v>635</v>
      </c>
      <c r="G156" s="136" t="s">
        <v>267</v>
      </c>
      <c r="H156" s="137">
        <v>401</v>
      </c>
      <c r="I156" s="138"/>
      <c r="J156" s="139">
        <f t="shared" si="10"/>
        <v>0</v>
      </c>
      <c r="K156" s="140"/>
      <c r="L156" s="31"/>
      <c r="M156" s="141" t="s">
        <v>1</v>
      </c>
      <c r="N156" s="142" t="s">
        <v>39</v>
      </c>
      <c r="P156" s="143">
        <f t="shared" si="11"/>
        <v>0</v>
      </c>
      <c r="Q156" s="143">
        <v>0</v>
      </c>
      <c r="R156" s="143">
        <f t="shared" si="12"/>
        <v>0</v>
      </c>
      <c r="S156" s="143">
        <v>0</v>
      </c>
      <c r="T156" s="144">
        <f t="shared" si="13"/>
        <v>0</v>
      </c>
      <c r="AR156" s="145" t="s">
        <v>144</v>
      </c>
      <c r="AT156" s="145" t="s">
        <v>140</v>
      </c>
      <c r="AU156" s="145" t="s">
        <v>81</v>
      </c>
      <c r="AY156" s="16" t="s">
        <v>137</v>
      </c>
      <c r="BE156" s="146">
        <f t="shared" si="14"/>
        <v>0</v>
      </c>
      <c r="BF156" s="146">
        <f t="shared" si="15"/>
        <v>0</v>
      </c>
      <c r="BG156" s="146">
        <f t="shared" si="16"/>
        <v>0</v>
      </c>
      <c r="BH156" s="146">
        <f t="shared" si="17"/>
        <v>0</v>
      </c>
      <c r="BI156" s="146">
        <f t="shared" si="18"/>
        <v>0</v>
      </c>
      <c r="BJ156" s="16" t="s">
        <v>145</v>
      </c>
      <c r="BK156" s="146">
        <f t="shared" si="19"/>
        <v>0</v>
      </c>
      <c r="BL156" s="16" t="s">
        <v>144</v>
      </c>
      <c r="BM156" s="145" t="s">
        <v>476</v>
      </c>
    </row>
    <row r="157" spans="2:65" s="1" customFormat="1" ht="16.5" customHeight="1">
      <c r="B157" s="132"/>
      <c r="C157" s="133" t="s">
        <v>309</v>
      </c>
      <c r="D157" s="133" t="s">
        <v>140</v>
      </c>
      <c r="E157" s="134" t="s">
        <v>636</v>
      </c>
      <c r="F157" s="135" t="s">
        <v>637</v>
      </c>
      <c r="G157" s="136" t="s">
        <v>267</v>
      </c>
      <c r="H157" s="137">
        <v>258</v>
      </c>
      <c r="I157" s="138"/>
      <c r="J157" s="139">
        <f t="shared" si="10"/>
        <v>0</v>
      </c>
      <c r="K157" s="140"/>
      <c r="L157" s="31"/>
      <c r="M157" s="141" t="s">
        <v>1</v>
      </c>
      <c r="N157" s="142" t="s">
        <v>39</v>
      </c>
      <c r="P157" s="143">
        <f t="shared" si="11"/>
        <v>0</v>
      </c>
      <c r="Q157" s="143">
        <v>0</v>
      </c>
      <c r="R157" s="143">
        <f t="shared" si="12"/>
        <v>0</v>
      </c>
      <c r="S157" s="143">
        <v>0</v>
      </c>
      <c r="T157" s="144">
        <f t="shared" si="13"/>
        <v>0</v>
      </c>
      <c r="AR157" s="145" t="s">
        <v>144</v>
      </c>
      <c r="AT157" s="145" t="s">
        <v>140</v>
      </c>
      <c r="AU157" s="145" t="s">
        <v>81</v>
      </c>
      <c r="AY157" s="16" t="s">
        <v>137</v>
      </c>
      <c r="BE157" s="146">
        <f t="shared" si="14"/>
        <v>0</v>
      </c>
      <c r="BF157" s="146">
        <f t="shared" si="15"/>
        <v>0</v>
      </c>
      <c r="BG157" s="146">
        <f t="shared" si="16"/>
        <v>0</v>
      </c>
      <c r="BH157" s="146">
        <f t="shared" si="17"/>
        <v>0</v>
      </c>
      <c r="BI157" s="146">
        <f t="shared" si="18"/>
        <v>0</v>
      </c>
      <c r="BJ157" s="16" t="s">
        <v>145</v>
      </c>
      <c r="BK157" s="146">
        <f t="shared" si="19"/>
        <v>0</v>
      </c>
      <c r="BL157" s="16" t="s">
        <v>144</v>
      </c>
      <c r="BM157" s="145" t="s">
        <v>485</v>
      </c>
    </row>
    <row r="158" spans="2:65" s="1" customFormat="1" ht="66.75" customHeight="1">
      <c r="B158" s="132"/>
      <c r="C158" s="133" t="s">
        <v>315</v>
      </c>
      <c r="D158" s="133" t="s">
        <v>140</v>
      </c>
      <c r="E158" s="134" t="s">
        <v>638</v>
      </c>
      <c r="F158" s="135" t="s">
        <v>639</v>
      </c>
      <c r="G158" s="136" t="s">
        <v>213</v>
      </c>
      <c r="H158" s="137">
        <v>2</v>
      </c>
      <c r="I158" s="138"/>
      <c r="J158" s="139">
        <f t="shared" si="10"/>
        <v>0</v>
      </c>
      <c r="K158" s="140"/>
      <c r="L158" s="31"/>
      <c r="M158" s="141" t="s">
        <v>1</v>
      </c>
      <c r="N158" s="142" t="s">
        <v>39</v>
      </c>
      <c r="P158" s="143">
        <f t="shared" si="11"/>
        <v>0</v>
      </c>
      <c r="Q158" s="143">
        <v>0</v>
      </c>
      <c r="R158" s="143">
        <f t="shared" si="12"/>
        <v>0</v>
      </c>
      <c r="S158" s="143">
        <v>0</v>
      </c>
      <c r="T158" s="144">
        <f t="shared" si="13"/>
        <v>0</v>
      </c>
      <c r="AR158" s="145" t="s">
        <v>144</v>
      </c>
      <c r="AT158" s="145" t="s">
        <v>140</v>
      </c>
      <c r="AU158" s="145" t="s">
        <v>81</v>
      </c>
      <c r="AY158" s="16" t="s">
        <v>137</v>
      </c>
      <c r="BE158" s="146">
        <f t="shared" si="14"/>
        <v>0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6" t="s">
        <v>145</v>
      </c>
      <c r="BK158" s="146">
        <f t="shared" si="19"/>
        <v>0</v>
      </c>
      <c r="BL158" s="16" t="s">
        <v>144</v>
      </c>
      <c r="BM158" s="145" t="s">
        <v>493</v>
      </c>
    </row>
    <row r="159" spans="2:65" s="11" customFormat="1" ht="25.9" customHeight="1">
      <c r="B159" s="120"/>
      <c r="D159" s="121" t="s">
        <v>72</v>
      </c>
      <c r="E159" s="122" t="s">
        <v>640</v>
      </c>
      <c r="F159" s="122" t="s">
        <v>641</v>
      </c>
      <c r="I159" s="123"/>
      <c r="J159" s="124">
        <f>BK159</f>
        <v>0</v>
      </c>
      <c r="L159" s="120"/>
      <c r="M159" s="125"/>
      <c r="P159" s="126">
        <f>SUM(P160:P167)</f>
        <v>0</v>
      </c>
      <c r="R159" s="126">
        <f>SUM(R160:R167)</f>
        <v>0</v>
      </c>
      <c r="T159" s="127">
        <f>SUM(T160:T167)</f>
        <v>0</v>
      </c>
      <c r="AR159" s="121" t="s">
        <v>81</v>
      </c>
      <c r="AT159" s="128" t="s">
        <v>72</v>
      </c>
      <c r="AU159" s="128" t="s">
        <v>73</v>
      </c>
      <c r="AY159" s="121" t="s">
        <v>137</v>
      </c>
      <c r="BK159" s="129">
        <f>SUM(BK160:BK167)</f>
        <v>0</v>
      </c>
    </row>
    <row r="160" spans="2:65" s="1" customFormat="1" ht="16.5" customHeight="1">
      <c r="B160" s="132"/>
      <c r="C160" s="133" t="s">
        <v>319</v>
      </c>
      <c r="D160" s="133" t="s">
        <v>140</v>
      </c>
      <c r="E160" s="134" t="s">
        <v>642</v>
      </c>
      <c r="F160" s="135" t="s">
        <v>643</v>
      </c>
      <c r="G160" s="136" t="s">
        <v>143</v>
      </c>
      <c r="H160" s="137">
        <v>24</v>
      </c>
      <c r="I160" s="138"/>
      <c r="J160" s="139">
        <f t="shared" ref="J160:J167" si="20">ROUND(I160*H160,2)</f>
        <v>0</v>
      </c>
      <c r="K160" s="140"/>
      <c r="L160" s="31"/>
      <c r="M160" s="141" t="s">
        <v>1</v>
      </c>
      <c r="N160" s="142" t="s">
        <v>39</v>
      </c>
      <c r="P160" s="143">
        <f t="shared" ref="P160:P167" si="21">O160*H160</f>
        <v>0</v>
      </c>
      <c r="Q160" s="143">
        <v>0</v>
      </c>
      <c r="R160" s="143">
        <f t="shared" ref="R160:R167" si="22">Q160*H160</f>
        <v>0</v>
      </c>
      <c r="S160" s="143">
        <v>0</v>
      </c>
      <c r="T160" s="144">
        <f t="shared" ref="T160:T167" si="23">S160*H160</f>
        <v>0</v>
      </c>
      <c r="AR160" s="145" t="s">
        <v>144</v>
      </c>
      <c r="AT160" s="145" t="s">
        <v>140</v>
      </c>
      <c r="AU160" s="145" t="s">
        <v>81</v>
      </c>
      <c r="AY160" s="16" t="s">
        <v>137</v>
      </c>
      <c r="BE160" s="146">
        <f t="shared" ref="BE160:BE167" si="24">IF(N160="základní",J160,0)</f>
        <v>0</v>
      </c>
      <c r="BF160" s="146">
        <f t="shared" ref="BF160:BF167" si="25">IF(N160="snížená",J160,0)</f>
        <v>0</v>
      </c>
      <c r="BG160" s="146">
        <f t="shared" ref="BG160:BG167" si="26">IF(N160="zákl. přenesená",J160,0)</f>
        <v>0</v>
      </c>
      <c r="BH160" s="146">
        <f t="shared" ref="BH160:BH167" si="27">IF(N160="sníž. přenesená",J160,0)</f>
        <v>0</v>
      </c>
      <c r="BI160" s="146">
        <f t="shared" ref="BI160:BI167" si="28">IF(N160="nulová",J160,0)</f>
        <v>0</v>
      </c>
      <c r="BJ160" s="16" t="s">
        <v>145</v>
      </c>
      <c r="BK160" s="146">
        <f t="shared" ref="BK160:BK167" si="29">ROUND(I160*H160,2)</f>
        <v>0</v>
      </c>
      <c r="BL160" s="16" t="s">
        <v>144</v>
      </c>
      <c r="BM160" s="145" t="s">
        <v>644</v>
      </c>
    </row>
    <row r="161" spans="2:65" s="1" customFormat="1" ht="16.5" customHeight="1">
      <c r="B161" s="132"/>
      <c r="C161" s="133" t="s">
        <v>323</v>
      </c>
      <c r="D161" s="133" t="s">
        <v>140</v>
      </c>
      <c r="E161" s="134" t="s">
        <v>645</v>
      </c>
      <c r="F161" s="135" t="s">
        <v>646</v>
      </c>
      <c r="G161" s="136" t="s">
        <v>143</v>
      </c>
      <c r="H161" s="137">
        <v>24</v>
      </c>
      <c r="I161" s="138"/>
      <c r="J161" s="139">
        <f t="shared" si="20"/>
        <v>0</v>
      </c>
      <c r="K161" s="140"/>
      <c r="L161" s="31"/>
      <c r="M161" s="141" t="s">
        <v>1</v>
      </c>
      <c r="N161" s="142" t="s">
        <v>39</v>
      </c>
      <c r="P161" s="143">
        <f t="shared" si="21"/>
        <v>0</v>
      </c>
      <c r="Q161" s="143">
        <v>0</v>
      </c>
      <c r="R161" s="143">
        <f t="shared" si="22"/>
        <v>0</v>
      </c>
      <c r="S161" s="143">
        <v>0</v>
      </c>
      <c r="T161" s="144">
        <f t="shared" si="23"/>
        <v>0</v>
      </c>
      <c r="AR161" s="145" t="s">
        <v>144</v>
      </c>
      <c r="AT161" s="145" t="s">
        <v>140</v>
      </c>
      <c r="AU161" s="145" t="s">
        <v>81</v>
      </c>
      <c r="AY161" s="16" t="s">
        <v>137</v>
      </c>
      <c r="BE161" s="146">
        <f t="shared" si="24"/>
        <v>0</v>
      </c>
      <c r="BF161" s="146">
        <f t="shared" si="25"/>
        <v>0</v>
      </c>
      <c r="BG161" s="146">
        <f t="shared" si="26"/>
        <v>0</v>
      </c>
      <c r="BH161" s="146">
        <f t="shared" si="27"/>
        <v>0</v>
      </c>
      <c r="BI161" s="146">
        <f t="shared" si="28"/>
        <v>0</v>
      </c>
      <c r="BJ161" s="16" t="s">
        <v>145</v>
      </c>
      <c r="BK161" s="146">
        <f t="shared" si="29"/>
        <v>0</v>
      </c>
      <c r="BL161" s="16" t="s">
        <v>144</v>
      </c>
      <c r="BM161" s="145" t="s">
        <v>647</v>
      </c>
    </row>
    <row r="162" spans="2:65" s="1" customFormat="1" ht="24.2" customHeight="1">
      <c r="B162" s="132"/>
      <c r="C162" s="133" t="s">
        <v>328</v>
      </c>
      <c r="D162" s="133" t="s">
        <v>140</v>
      </c>
      <c r="E162" s="134" t="s">
        <v>648</v>
      </c>
      <c r="F162" s="135" t="s">
        <v>649</v>
      </c>
      <c r="G162" s="136" t="s">
        <v>143</v>
      </c>
      <c r="H162" s="137">
        <v>24</v>
      </c>
      <c r="I162" s="138"/>
      <c r="J162" s="139">
        <f t="shared" si="20"/>
        <v>0</v>
      </c>
      <c r="K162" s="140"/>
      <c r="L162" s="31"/>
      <c r="M162" s="141" t="s">
        <v>1</v>
      </c>
      <c r="N162" s="142" t="s">
        <v>39</v>
      </c>
      <c r="P162" s="143">
        <f t="shared" si="21"/>
        <v>0</v>
      </c>
      <c r="Q162" s="143">
        <v>0</v>
      </c>
      <c r="R162" s="143">
        <f t="shared" si="22"/>
        <v>0</v>
      </c>
      <c r="S162" s="143">
        <v>0</v>
      </c>
      <c r="T162" s="144">
        <f t="shared" si="23"/>
        <v>0</v>
      </c>
      <c r="AR162" s="145" t="s">
        <v>144</v>
      </c>
      <c r="AT162" s="145" t="s">
        <v>140</v>
      </c>
      <c r="AU162" s="145" t="s">
        <v>81</v>
      </c>
      <c r="AY162" s="16" t="s">
        <v>137</v>
      </c>
      <c r="BE162" s="146">
        <f t="shared" si="24"/>
        <v>0</v>
      </c>
      <c r="BF162" s="146">
        <f t="shared" si="25"/>
        <v>0</v>
      </c>
      <c r="BG162" s="146">
        <f t="shared" si="26"/>
        <v>0</v>
      </c>
      <c r="BH162" s="146">
        <f t="shared" si="27"/>
        <v>0</v>
      </c>
      <c r="BI162" s="146">
        <f t="shared" si="28"/>
        <v>0</v>
      </c>
      <c r="BJ162" s="16" t="s">
        <v>145</v>
      </c>
      <c r="BK162" s="146">
        <f t="shared" si="29"/>
        <v>0</v>
      </c>
      <c r="BL162" s="16" t="s">
        <v>144</v>
      </c>
      <c r="BM162" s="145" t="s">
        <v>650</v>
      </c>
    </row>
    <row r="163" spans="2:65" s="1" customFormat="1" ht="24.2" customHeight="1">
      <c r="B163" s="132"/>
      <c r="C163" s="133" t="s">
        <v>333</v>
      </c>
      <c r="D163" s="133" t="s">
        <v>140</v>
      </c>
      <c r="E163" s="134" t="s">
        <v>651</v>
      </c>
      <c r="F163" s="135" t="s">
        <v>652</v>
      </c>
      <c r="G163" s="136" t="s">
        <v>143</v>
      </c>
      <c r="H163" s="137">
        <v>26</v>
      </c>
      <c r="I163" s="138"/>
      <c r="J163" s="139">
        <f t="shared" si="20"/>
        <v>0</v>
      </c>
      <c r="K163" s="140"/>
      <c r="L163" s="31"/>
      <c r="M163" s="141" t="s">
        <v>1</v>
      </c>
      <c r="N163" s="142" t="s">
        <v>39</v>
      </c>
      <c r="P163" s="143">
        <f t="shared" si="21"/>
        <v>0</v>
      </c>
      <c r="Q163" s="143">
        <v>0</v>
      </c>
      <c r="R163" s="143">
        <f t="shared" si="22"/>
        <v>0</v>
      </c>
      <c r="S163" s="143">
        <v>0</v>
      </c>
      <c r="T163" s="144">
        <f t="shared" si="23"/>
        <v>0</v>
      </c>
      <c r="AR163" s="145" t="s">
        <v>144</v>
      </c>
      <c r="AT163" s="145" t="s">
        <v>140</v>
      </c>
      <c r="AU163" s="145" t="s">
        <v>81</v>
      </c>
      <c r="AY163" s="16" t="s">
        <v>137</v>
      </c>
      <c r="BE163" s="146">
        <f t="shared" si="24"/>
        <v>0</v>
      </c>
      <c r="BF163" s="146">
        <f t="shared" si="25"/>
        <v>0</v>
      </c>
      <c r="BG163" s="146">
        <f t="shared" si="26"/>
        <v>0</v>
      </c>
      <c r="BH163" s="146">
        <f t="shared" si="27"/>
        <v>0</v>
      </c>
      <c r="BI163" s="146">
        <f t="shared" si="28"/>
        <v>0</v>
      </c>
      <c r="BJ163" s="16" t="s">
        <v>145</v>
      </c>
      <c r="BK163" s="146">
        <f t="shared" si="29"/>
        <v>0</v>
      </c>
      <c r="BL163" s="16" t="s">
        <v>144</v>
      </c>
      <c r="BM163" s="145" t="s">
        <v>506</v>
      </c>
    </row>
    <row r="164" spans="2:65" s="1" customFormat="1" ht="21.75" customHeight="1">
      <c r="B164" s="132"/>
      <c r="C164" s="133" t="s">
        <v>338</v>
      </c>
      <c r="D164" s="133" t="s">
        <v>140</v>
      </c>
      <c r="E164" s="134" t="s">
        <v>653</v>
      </c>
      <c r="F164" s="135" t="s">
        <v>654</v>
      </c>
      <c r="G164" s="136" t="s">
        <v>143</v>
      </c>
      <c r="H164" s="137">
        <v>26</v>
      </c>
      <c r="I164" s="138"/>
      <c r="J164" s="139">
        <f t="shared" si="20"/>
        <v>0</v>
      </c>
      <c r="K164" s="140"/>
      <c r="L164" s="31"/>
      <c r="M164" s="141" t="s">
        <v>1</v>
      </c>
      <c r="N164" s="142" t="s">
        <v>39</v>
      </c>
      <c r="P164" s="143">
        <f t="shared" si="21"/>
        <v>0</v>
      </c>
      <c r="Q164" s="143">
        <v>0</v>
      </c>
      <c r="R164" s="143">
        <f t="shared" si="22"/>
        <v>0</v>
      </c>
      <c r="S164" s="143">
        <v>0</v>
      </c>
      <c r="T164" s="144">
        <f t="shared" si="23"/>
        <v>0</v>
      </c>
      <c r="AR164" s="145" t="s">
        <v>144</v>
      </c>
      <c r="AT164" s="145" t="s">
        <v>140</v>
      </c>
      <c r="AU164" s="145" t="s">
        <v>81</v>
      </c>
      <c r="AY164" s="16" t="s">
        <v>137</v>
      </c>
      <c r="BE164" s="146">
        <f t="shared" si="24"/>
        <v>0</v>
      </c>
      <c r="BF164" s="146">
        <f t="shared" si="25"/>
        <v>0</v>
      </c>
      <c r="BG164" s="146">
        <f t="shared" si="26"/>
        <v>0</v>
      </c>
      <c r="BH164" s="146">
        <f t="shared" si="27"/>
        <v>0</v>
      </c>
      <c r="BI164" s="146">
        <f t="shared" si="28"/>
        <v>0</v>
      </c>
      <c r="BJ164" s="16" t="s">
        <v>145</v>
      </c>
      <c r="BK164" s="146">
        <f t="shared" si="29"/>
        <v>0</v>
      </c>
      <c r="BL164" s="16" t="s">
        <v>144</v>
      </c>
      <c r="BM164" s="145" t="s">
        <v>516</v>
      </c>
    </row>
    <row r="165" spans="2:65" s="1" customFormat="1" ht="24.2" customHeight="1">
      <c r="B165" s="132"/>
      <c r="C165" s="133" t="s">
        <v>345</v>
      </c>
      <c r="D165" s="133" t="s">
        <v>140</v>
      </c>
      <c r="E165" s="134" t="s">
        <v>655</v>
      </c>
      <c r="F165" s="135" t="s">
        <v>656</v>
      </c>
      <c r="G165" s="136" t="s">
        <v>143</v>
      </c>
      <c r="H165" s="137">
        <v>1</v>
      </c>
      <c r="I165" s="138"/>
      <c r="J165" s="139">
        <f t="shared" si="20"/>
        <v>0</v>
      </c>
      <c r="K165" s="140"/>
      <c r="L165" s="31"/>
      <c r="M165" s="141" t="s">
        <v>1</v>
      </c>
      <c r="N165" s="142" t="s">
        <v>39</v>
      </c>
      <c r="P165" s="143">
        <f t="shared" si="21"/>
        <v>0</v>
      </c>
      <c r="Q165" s="143">
        <v>0</v>
      </c>
      <c r="R165" s="143">
        <f t="shared" si="22"/>
        <v>0</v>
      </c>
      <c r="S165" s="143">
        <v>0</v>
      </c>
      <c r="T165" s="144">
        <f t="shared" si="23"/>
        <v>0</v>
      </c>
      <c r="AR165" s="145" t="s">
        <v>144</v>
      </c>
      <c r="AT165" s="145" t="s">
        <v>140</v>
      </c>
      <c r="AU165" s="145" t="s">
        <v>81</v>
      </c>
      <c r="AY165" s="16" t="s">
        <v>137</v>
      </c>
      <c r="BE165" s="146">
        <f t="shared" si="24"/>
        <v>0</v>
      </c>
      <c r="BF165" s="146">
        <f t="shared" si="25"/>
        <v>0</v>
      </c>
      <c r="BG165" s="146">
        <f t="shared" si="26"/>
        <v>0</v>
      </c>
      <c r="BH165" s="146">
        <f t="shared" si="27"/>
        <v>0</v>
      </c>
      <c r="BI165" s="146">
        <f t="shared" si="28"/>
        <v>0</v>
      </c>
      <c r="BJ165" s="16" t="s">
        <v>145</v>
      </c>
      <c r="BK165" s="146">
        <f t="shared" si="29"/>
        <v>0</v>
      </c>
      <c r="BL165" s="16" t="s">
        <v>144</v>
      </c>
      <c r="BM165" s="145" t="s">
        <v>525</v>
      </c>
    </row>
    <row r="166" spans="2:65" s="1" customFormat="1" ht="24.2" customHeight="1">
      <c r="B166" s="132"/>
      <c r="C166" s="133" t="s">
        <v>353</v>
      </c>
      <c r="D166" s="133" t="s">
        <v>140</v>
      </c>
      <c r="E166" s="134" t="s">
        <v>657</v>
      </c>
      <c r="F166" s="135" t="s">
        <v>658</v>
      </c>
      <c r="G166" s="136" t="s">
        <v>143</v>
      </c>
      <c r="H166" s="137">
        <v>1</v>
      </c>
      <c r="I166" s="138"/>
      <c r="J166" s="139">
        <f t="shared" si="20"/>
        <v>0</v>
      </c>
      <c r="K166" s="140"/>
      <c r="L166" s="31"/>
      <c r="M166" s="141" t="s">
        <v>1</v>
      </c>
      <c r="N166" s="142" t="s">
        <v>39</v>
      </c>
      <c r="P166" s="143">
        <f t="shared" si="21"/>
        <v>0</v>
      </c>
      <c r="Q166" s="143">
        <v>0</v>
      </c>
      <c r="R166" s="143">
        <f t="shared" si="22"/>
        <v>0</v>
      </c>
      <c r="S166" s="143">
        <v>0</v>
      </c>
      <c r="T166" s="144">
        <f t="shared" si="23"/>
        <v>0</v>
      </c>
      <c r="AR166" s="145" t="s">
        <v>144</v>
      </c>
      <c r="AT166" s="145" t="s">
        <v>140</v>
      </c>
      <c r="AU166" s="145" t="s">
        <v>81</v>
      </c>
      <c r="AY166" s="16" t="s">
        <v>137</v>
      </c>
      <c r="BE166" s="146">
        <f t="shared" si="24"/>
        <v>0</v>
      </c>
      <c r="BF166" s="146">
        <f t="shared" si="25"/>
        <v>0</v>
      </c>
      <c r="BG166" s="146">
        <f t="shared" si="26"/>
        <v>0</v>
      </c>
      <c r="BH166" s="146">
        <f t="shared" si="27"/>
        <v>0</v>
      </c>
      <c r="BI166" s="146">
        <f t="shared" si="28"/>
        <v>0</v>
      </c>
      <c r="BJ166" s="16" t="s">
        <v>145</v>
      </c>
      <c r="BK166" s="146">
        <f t="shared" si="29"/>
        <v>0</v>
      </c>
      <c r="BL166" s="16" t="s">
        <v>144</v>
      </c>
      <c r="BM166" s="145" t="s">
        <v>533</v>
      </c>
    </row>
    <row r="167" spans="2:65" s="1" customFormat="1" ht="24.2" customHeight="1">
      <c r="B167" s="132"/>
      <c r="C167" s="133" t="s">
        <v>359</v>
      </c>
      <c r="D167" s="133" t="s">
        <v>140</v>
      </c>
      <c r="E167" s="134" t="s">
        <v>659</v>
      </c>
      <c r="F167" s="135" t="s">
        <v>660</v>
      </c>
      <c r="G167" s="136" t="s">
        <v>143</v>
      </c>
      <c r="H167" s="137">
        <v>1</v>
      </c>
      <c r="I167" s="138"/>
      <c r="J167" s="139">
        <f t="shared" si="20"/>
        <v>0</v>
      </c>
      <c r="K167" s="140"/>
      <c r="L167" s="31"/>
      <c r="M167" s="141" t="s">
        <v>1</v>
      </c>
      <c r="N167" s="142" t="s">
        <v>39</v>
      </c>
      <c r="P167" s="143">
        <f t="shared" si="21"/>
        <v>0</v>
      </c>
      <c r="Q167" s="143">
        <v>0</v>
      </c>
      <c r="R167" s="143">
        <f t="shared" si="22"/>
        <v>0</v>
      </c>
      <c r="S167" s="143">
        <v>0</v>
      </c>
      <c r="T167" s="144">
        <f t="shared" si="23"/>
        <v>0</v>
      </c>
      <c r="AR167" s="145" t="s">
        <v>144</v>
      </c>
      <c r="AT167" s="145" t="s">
        <v>140</v>
      </c>
      <c r="AU167" s="145" t="s">
        <v>81</v>
      </c>
      <c r="AY167" s="16" t="s">
        <v>137</v>
      </c>
      <c r="BE167" s="146">
        <f t="shared" si="24"/>
        <v>0</v>
      </c>
      <c r="BF167" s="146">
        <f t="shared" si="25"/>
        <v>0</v>
      </c>
      <c r="BG167" s="146">
        <f t="shared" si="26"/>
        <v>0</v>
      </c>
      <c r="BH167" s="146">
        <f t="shared" si="27"/>
        <v>0</v>
      </c>
      <c r="BI167" s="146">
        <f t="shared" si="28"/>
        <v>0</v>
      </c>
      <c r="BJ167" s="16" t="s">
        <v>145</v>
      </c>
      <c r="BK167" s="146">
        <f t="shared" si="29"/>
        <v>0</v>
      </c>
      <c r="BL167" s="16" t="s">
        <v>144</v>
      </c>
      <c r="BM167" s="145" t="s">
        <v>545</v>
      </c>
    </row>
    <row r="168" spans="2:65" s="11" customFormat="1" ht="25.9" customHeight="1">
      <c r="B168" s="120"/>
      <c r="D168" s="121" t="s">
        <v>72</v>
      </c>
      <c r="E168" s="122" t="s">
        <v>661</v>
      </c>
      <c r="F168" s="122" t="s">
        <v>662</v>
      </c>
      <c r="I168" s="123"/>
      <c r="J168" s="124">
        <f>BK168</f>
        <v>0</v>
      </c>
      <c r="L168" s="120"/>
      <c r="M168" s="125"/>
      <c r="P168" s="126">
        <f>SUM(P169:P189)</f>
        <v>0</v>
      </c>
      <c r="R168" s="126">
        <f>SUM(R169:R189)</f>
        <v>0</v>
      </c>
      <c r="T168" s="127">
        <f>SUM(T169:T189)</f>
        <v>0</v>
      </c>
      <c r="AR168" s="121" t="s">
        <v>81</v>
      </c>
      <c r="AT168" s="128" t="s">
        <v>72</v>
      </c>
      <c r="AU168" s="128" t="s">
        <v>73</v>
      </c>
      <c r="AY168" s="121" t="s">
        <v>137</v>
      </c>
      <c r="BK168" s="129">
        <f>SUM(BK169:BK189)</f>
        <v>0</v>
      </c>
    </row>
    <row r="169" spans="2:65" s="1" customFormat="1" ht="16.5" customHeight="1">
      <c r="B169" s="132"/>
      <c r="C169" s="133" t="s">
        <v>363</v>
      </c>
      <c r="D169" s="133" t="s">
        <v>140</v>
      </c>
      <c r="E169" s="134" t="s">
        <v>663</v>
      </c>
      <c r="F169" s="135" t="s">
        <v>664</v>
      </c>
      <c r="G169" s="136" t="s">
        <v>267</v>
      </c>
      <c r="H169" s="137">
        <v>679</v>
      </c>
      <c r="I169" s="138"/>
      <c r="J169" s="139">
        <f t="shared" ref="J169:J178" si="30">ROUND(I169*H169,2)</f>
        <v>0</v>
      </c>
      <c r="K169" s="140"/>
      <c r="L169" s="31"/>
      <c r="M169" s="141" t="s">
        <v>1</v>
      </c>
      <c r="N169" s="142" t="s">
        <v>39</v>
      </c>
      <c r="P169" s="143">
        <f t="shared" ref="P169:P178" si="31">O169*H169</f>
        <v>0</v>
      </c>
      <c r="Q169" s="143">
        <v>0</v>
      </c>
      <c r="R169" s="143">
        <f t="shared" ref="R169:R178" si="32">Q169*H169</f>
        <v>0</v>
      </c>
      <c r="S169" s="143">
        <v>0</v>
      </c>
      <c r="T169" s="144">
        <f t="shared" ref="T169:T178" si="33">S169*H169</f>
        <v>0</v>
      </c>
      <c r="AR169" s="145" t="s">
        <v>144</v>
      </c>
      <c r="AT169" s="145" t="s">
        <v>140</v>
      </c>
      <c r="AU169" s="145" t="s">
        <v>81</v>
      </c>
      <c r="AY169" s="16" t="s">
        <v>137</v>
      </c>
      <c r="BE169" s="146">
        <f t="shared" ref="BE169:BE178" si="34">IF(N169="základní",J169,0)</f>
        <v>0</v>
      </c>
      <c r="BF169" s="146">
        <f t="shared" ref="BF169:BF178" si="35">IF(N169="snížená",J169,0)</f>
        <v>0</v>
      </c>
      <c r="BG169" s="146">
        <f t="shared" ref="BG169:BG178" si="36">IF(N169="zákl. přenesená",J169,0)</f>
        <v>0</v>
      </c>
      <c r="BH169" s="146">
        <f t="shared" ref="BH169:BH178" si="37">IF(N169="sníž. přenesená",J169,0)</f>
        <v>0</v>
      </c>
      <c r="BI169" s="146">
        <f t="shared" ref="BI169:BI178" si="38">IF(N169="nulová",J169,0)</f>
        <v>0</v>
      </c>
      <c r="BJ169" s="16" t="s">
        <v>145</v>
      </c>
      <c r="BK169" s="146">
        <f t="shared" ref="BK169:BK178" si="39">ROUND(I169*H169,2)</f>
        <v>0</v>
      </c>
      <c r="BL169" s="16" t="s">
        <v>144</v>
      </c>
      <c r="BM169" s="145" t="s">
        <v>665</v>
      </c>
    </row>
    <row r="170" spans="2:65" s="1" customFormat="1" ht="21.75" customHeight="1">
      <c r="B170" s="132"/>
      <c r="C170" s="133" t="s">
        <v>367</v>
      </c>
      <c r="D170" s="133" t="s">
        <v>140</v>
      </c>
      <c r="E170" s="134" t="s">
        <v>666</v>
      </c>
      <c r="F170" s="135" t="s">
        <v>667</v>
      </c>
      <c r="G170" s="136" t="s">
        <v>267</v>
      </c>
      <c r="H170" s="137">
        <v>679</v>
      </c>
      <c r="I170" s="138"/>
      <c r="J170" s="139">
        <f t="shared" si="30"/>
        <v>0</v>
      </c>
      <c r="K170" s="140"/>
      <c r="L170" s="31"/>
      <c r="M170" s="141" t="s">
        <v>1</v>
      </c>
      <c r="N170" s="142" t="s">
        <v>39</v>
      </c>
      <c r="P170" s="143">
        <f t="shared" si="31"/>
        <v>0</v>
      </c>
      <c r="Q170" s="143">
        <v>0</v>
      </c>
      <c r="R170" s="143">
        <f t="shared" si="32"/>
        <v>0</v>
      </c>
      <c r="S170" s="143">
        <v>0</v>
      </c>
      <c r="T170" s="144">
        <f t="shared" si="33"/>
        <v>0</v>
      </c>
      <c r="AR170" s="145" t="s">
        <v>144</v>
      </c>
      <c r="AT170" s="145" t="s">
        <v>140</v>
      </c>
      <c r="AU170" s="145" t="s">
        <v>81</v>
      </c>
      <c r="AY170" s="16" t="s">
        <v>137</v>
      </c>
      <c r="BE170" s="146">
        <f t="shared" si="34"/>
        <v>0</v>
      </c>
      <c r="BF170" s="146">
        <f t="shared" si="35"/>
        <v>0</v>
      </c>
      <c r="BG170" s="146">
        <f t="shared" si="36"/>
        <v>0</v>
      </c>
      <c r="BH170" s="146">
        <f t="shared" si="37"/>
        <v>0</v>
      </c>
      <c r="BI170" s="146">
        <f t="shared" si="38"/>
        <v>0</v>
      </c>
      <c r="BJ170" s="16" t="s">
        <v>145</v>
      </c>
      <c r="BK170" s="146">
        <f t="shared" si="39"/>
        <v>0</v>
      </c>
      <c r="BL170" s="16" t="s">
        <v>144</v>
      </c>
      <c r="BM170" s="145" t="s">
        <v>668</v>
      </c>
    </row>
    <row r="171" spans="2:65" s="1" customFormat="1" ht="21.75" customHeight="1">
      <c r="B171" s="132"/>
      <c r="C171" s="133" t="s">
        <v>374</v>
      </c>
      <c r="D171" s="133" t="s">
        <v>140</v>
      </c>
      <c r="E171" s="134" t="s">
        <v>669</v>
      </c>
      <c r="F171" s="135" t="s">
        <v>670</v>
      </c>
      <c r="G171" s="136" t="s">
        <v>213</v>
      </c>
      <c r="H171" s="137">
        <v>1</v>
      </c>
      <c r="I171" s="138"/>
      <c r="J171" s="139">
        <f t="shared" si="30"/>
        <v>0</v>
      </c>
      <c r="K171" s="140"/>
      <c r="L171" s="31"/>
      <c r="M171" s="141" t="s">
        <v>1</v>
      </c>
      <c r="N171" s="142" t="s">
        <v>39</v>
      </c>
      <c r="P171" s="143">
        <f t="shared" si="31"/>
        <v>0</v>
      </c>
      <c r="Q171" s="143">
        <v>0</v>
      </c>
      <c r="R171" s="143">
        <f t="shared" si="32"/>
        <v>0</v>
      </c>
      <c r="S171" s="143">
        <v>0</v>
      </c>
      <c r="T171" s="144">
        <f t="shared" si="33"/>
        <v>0</v>
      </c>
      <c r="AR171" s="145" t="s">
        <v>144</v>
      </c>
      <c r="AT171" s="145" t="s">
        <v>140</v>
      </c>
      <c r="AU171" s="145" t="s">
        <v>81</v>
      </c>
      <c r="AY171" s="16" t="s">
        <v>137</v>
      </c>
      <c r="BE171" s="146">
        <f t="shared" si="34"/>
        <v>0</v>
      </c>
      <c r="BF171" s="146">
        <f t="shared" si="35"/>
        <v>0</v>
      </c>
      <c r="BG171" s="146">
        <f t="shared" si="36"/>
        <v>0</v>
      </c>
      <c r="BH171" s="146">
        <f t="shared" si="37"/>
        <v>0</v>
      </c>
      <c r="BI171" s="146">
        <f t="shared" si="38"/>
        <v>0</v>
      </c>
      <c r="BJ171" s="16" t="s">
        <v>145</v>
      </c>
      <c r="BK171" s="146">
        <f t="shared" si="39"/>
        <v>0</v>
      </c>
      <c r="BL171" s="16" t="s">
        <v>144</v>
      </c>
      <c r="BM171" s="145" t="s">
        <v>671</v>
      </c>
    </row>
    <row r="172" spans="2:65" s="1" customFormat="1" ht="16.5" customHeight="1">
      <c r="B172" s="132"/>
      <c r="C172" s="133" t="s">
        <v>379</v>
      </c>
      <c r="D172" s="133" t="s">
        <v>140</v>
      </c>
      <c r="E172" s="134" t="s">
        <v>579</v>
      </c>
      <c r="F172" s="135" t="s">
        <v>580</v>
      </c>
      <c r="G172" s="136" t="s">
        <v>213</v>
      </c>
      <c r="H172" s="137">
        <v>1</v>
      </c>
      <c r="I172" s="138"/>
      <c r="J172" s="139">
        <f t="shared" si="30"/>
        <v>0</v>
      </c>
      <c r="K172" s="140"/>
      <c r="L172" s="31"/>
      <c r="M172" s="141" t="s">
        <v>1</v>
      </c>
      <c r="N172" s="142" t="s">
        <v>39</v>
      </c>
      <c r="P172" s="143">
        <f t="shared" si="31"/>
        <v>0</v>
      </c>
      <c r="Q172" s="143">
        <v>0</v>
      </c>
      <c r="R172" s="143">
        <f t="shared" si="32"/>
        <v>0</v>
      </c>
      <c r="S172" s="143">
        <v>0</v>
      </c>
      <c r="T172" s="144">
        <f t="shared" si="33"/>
        <v>0</v>
      </c>
      <c r="AR172" s="145" t="s">
        <v>144</v>
      </c>
      <c r="AT172" s="145" t="s">
        <v>140</v>
      </c>
      <c r="AU172" s="145" t="s">
        <v>81</v>
      </c>
      <c r="AY172" s="16" t="s">
        <v>137</v>
      </c>
      <c r="BE172" s="146">
        <f t="shared" si="34"/>
        <v>0</v>
      </c>
      <c r="BF172" s="146">
        <f t="shared" si="35"/>
        <v>0</v>
      </c>
      <c r="BG172" s="146">
        <f t="shared" si="36"/>
        <v>0</v>
      </c>
      <c r="BH172" s="146">
        <f t="shared" si="37"/>
        <v>0</v>
      </c>
      <c r="BI172" s="146">
        <f t="shared" si="38"/>
        <v>0</v>
      </c>
      <c r="BJ172" s="16" t="s">
        <v>145</v>
      </c>
      <c r="BK172" s="146">
        <f t="shared" si="39"/>
        <v>0</v>
      </c>
      <c r="BL172" s="16" t="s">
        <v>144</v>
      </c>
      <c r="BM172" s="145" t="s">
        <v>672</v>
      </c>
    </row>
    <row r="173" spans="2:65" s="1" customFormat="1" ht="16.5" customHeight="1">
      <c r="B173" s="132"/>
      <c r="C173" s="133" t="s">
        <v>384</v>
      </c>
      <c r="D173" s="133" t="s">
        <v>140</v>
      </c>
      <c r="E173" s="134" t="s">
        <v>673</v>
      </c>
      <c r="F173" s="135" t="s">
        <v>674</v>
      </c>
      <c r="G173" s="136" t="s">
        <v>143</v>
      </c>
      <c r="H173" s="137">
        <v>26</v>
      </c>
      <c r="I173" s="138"/>
      <c r="J173" s="139">
        <f t="shared" si="30"/>
        <v>0</v>
      </c>
      <c r="K173" s="140"/>
      <c r="L173" s="31"/>
      <c r="M173" s="141" t="s">
        <v>1</v>
      </c>
      <c r="N173" s="142" t="s">
        <v>39</v>
      </c>
      <c r="P173" s="143">
        <f t="shared" si="31"/>
        <v>0</v>
      </c>
      <c r="Q173" s="143">
        <v>0</v>
      </c>
      <c r="R173" s="143">
        <f t="shared" si="32"/>
        <v>0</v>
      </c>
      <c r="S173" s="143">
        <v>0</v>
      </c>
      <c r="T173" s="144">
        <f t="shared" si="33"/>
        <v>0</v>
      </c>
      <c r="AR173" s="145" t="s">
        <v>144</v>
      </c>
      <c r="AT173" s="145" t="s">
        <v>140</v>
      </c>
      <c r="AU173" s="145" t="s">
        <v>81</v>
      </c>
      <c r="AY173" s="16" t="s">
        <v>137</v>
      </c>
      <c r="BE173" s="146">
        <f t="shared" si="34"/>
        <v>0</v>
      </c>
      <c r="BF173" s="146">
        <f t="shared" si="35"/>
        <v>0</v>
      </c>
      <c r="BG173" s="146">
        <f t="shared" si="36"/>
        <v>0</v>
      </c>
      <c r="BH173" s="146">
        <f t="shared" si="37"/>
        <v>0</v>
      </c>
      <c r="BI173" s="146">
        <f t="shared" si="38"/>
        <v>0</v>
      </c>
      <c r="BJ173" s="16" t="s">
        <v>145</v>
      </c>
      <c r="BK173" s="146">
        <f t="shared" si="39"/>
        <v>0</v>
      </c>
      <c r="BL173" s="16" t="s">
        <v>144</v>
      </c>
      <c r="BM173" s="145" t="s">
        <v>675</v>
      </c>
    </row>
    <row r="174" spans="2:65" s="1" customFormat="1" ht="16.5" customHeight="1">
      <c r="B174" s="132"/>
      <c r="C174" s="133" t="s">
        <v>389</v>
      </c>
      <c r="D174" s="133" t="s">
        <v>140</v>
      </c>
      <c r="E174" s="134" t="s">
        <v>676</v>
      </c>
      <c r="F174" s="135" t="s">
        <v>677</v>
      </c>
      <c r="G174" s="136" t="s">
        <v>143</v>
      </c>
      <c r="H174" s="137">
        <v>26</v>
      </c>
      <c r="I174" s="138"/>
      <c r="J174" s="139">
        <f t="shared" si="30"/>
        <v>0</v>
      </c>
      <c r="K174" s="140"/>
      <c r="L174" s="31"/>
      <c r="M174" s="141" t="s">
        <v>1</v>
      </c>
      <c r="N174" s="142" t="s">
        <v>39</v>
      </c>
      <c r="P174" s="143">
        <f t="shared" si="31"/>
        <v>0</v>
      </c>
      <c r="Q174" s="143">
        <v>0</v>
      </c>
      <c r="R174" s="143">
        <f t="shared" si="32"/>
        <v>0</v>
      </c>
      <c r="S174" s="143">
        <v>0</v>
      </c>
      <c r="T174" s="144">
        <f t="shared" si="33"/>
        <v>0</v>
      </c>
      <c r="AR174" s="145" t="s">
        <v>144</v>
      </c>
      <c r="AT174" s="145" t="s">
        <v>140</v>
      </c>
      <c r="AU174" s="145" t="s">
        <v>81</v>
      </c>
      <c r="AY174" s="16" t="s">
        <v>137</v>
      </c>
      <c r="BE174" s="146">
        <f t="shared" si="34"/>
        <v>0</v>
      </c>
      <c r="BF174" s="146">
        <f t="shared" si="35"/>
        <v>0</v>
      </c>
      <c r="BG174" s="146">
        <f t="shared" si="36"/>
        <v>0</v>
      </c>
      <c r="BH174" s="146">
        <f t="shared" si="37"/>
        <v>0</v>
      </c>
      <c r="BI174" s="146">
        <f t="shared" si="38"/>
        <v>0</v>
      </c>
      <c r="BJ174" s="16" t="s">
        <v>145</v>
      </c>
      <c r="BK174" s="146">
        <f t="shared" si="39"/>
        <v>0</v>
      </c>
      <c r="BL174" s="16" t="s">
        <v>144</v>
      </c>
      <c r="BM174" s="145" t="s">
        <v>678</v>
      </c>
    </row>
    <row r="175" spans="2:65" s="1" customFormat="1" ht="21.75" customHeight="1">
      <c r="B175" s="132"/>
      <c r="C175" s="133" t="s">
        <v>395</v>
      </c>
      <c r="D175" s="133" t="s">
        <v>140</v>
      </c>
      <c r="E175" s="134" t="s">
        <v>679</v>
      </c>
      <c r="F175" s="135" t="s">
        <v>680</v>
      </c>
      <c r="G175" s="136" t="s">
        <v>213</v>
      </c>
      <c r="H175" s="137">
        <v>1</v>
      </c>
      <c r="I175" s="138"/>
      <c r="J175" s="139">
        <f t="shared" si="30"/>
        <v>0</v>
      </c>
      <c r="K175" s="140"/>
      <c r="L175" s="31"/>
      <c r="M175" s="141" t="s">
        <v>1</v>
      </c>
      <c r="N175" s="142" t="s">
        <v>39</v>
      </c>
      <c r="P175" s="143">
        <f t="shared" si="31"/>
        <v>0</v>
      </c>
      <c r="Q175" s="143">
        <v>0</v>
      </c>
      <c r="R175" s="143">
        <f t="shared" si="32"/>
        <v>0</v>
      </c>
      <c r="S175" s="143">
        <v>0</v>
      </c>
      <c r="T175" s="144">
        <f t="shared" si="33"/>
        <v>0</v>
      </c>
      <c r="AR175" s="145" t="s">
        <v>144</v>
      </c>
      <c r="AT175" s="145" t="s">
        <v>140</v>
      </c>
      <c r="AU175" s="145" t="s">
        <v>81</v>
      </c>
      <c r="AY175" s="16" t="s">
        <v>137</v>
      </c>
      <c r="BE175" s="146">
        <f t="shared" si="34"/>
        <v>0</v>
      </c>
      <c r="BF175" s="146">
        <f t="shared" si="35"/>
        <v>0</v>
      </c>
      <c r="BG175" s="146">
        <f t="shared" si="36"/>
        <v>0</v>
      </c>
      <c r="BH175" s="146">
        <f t="shared" si="37"/>
        <v>0</v>
      </c>
      <c r="BI175" s="146">
        <f t="shared" si="38"/>
        <v>0</v>
      </c>
      <c r="BJ175" s="16" t="s">
        <v>145</v>
      </c>
      <c r="BK175" s="146">
        <f t="shared" si="39"/>
        <v>0</v>
      </c>
      <c r="BL175" s="16" t="s">
        <v>144</v>
      </c>
      <c r="BM175" s="145" t="s">
        <v>681</v>
      </c>
    </row>
    <row r="176" spans="2:65" s="1" customFormat="1" ht="16.5" customHeight="1">
      <c r="B176" s="132"/>
      <c r="C176" s="133" t="s">
        <v>400</v>
      </c>
      <c r="D176" s="133" t="s">
        <v>140</v>
      </c>
      <c r="E176" s="134" t="s">
        <v>682</v>
      </c>
      <c r="F176" s="135" t="s">
        <v>683</v>
      </c>
      <c r="G176" s="136" t="s">
        <v>213</v>
      </c>
      <c r="H176" s="137">
        <v>1</v>
      </c>
      <c r="I176" s="138"/>
      <c r="J176" s="139">
        <f t="shared" si="30"/>
        <v>0</v>
      </c>
      <c r="K176" s="140"/>
      <c r="L176" s="31"/>
      <c r="M176" s="141" t="s">
        <v>1</v>
      </c>
      <c r="N176" s="142" t="s">
        <v>39</v>
      </c>
      <c r="P176" s="143">
        <f t="shared" si="31"/>
        <v>0</v>
      </c>
      <c r="Q176" s="143">
        <v>0</v>
      </c>
      <c r="R176" s="143">
        <f t="shared" si="32"/>
        <v>0</v>
      </c>
      <c r="S176" s="143">
        <v>0</v>
      </c>
      <c r="T176" s="144">
        <f t="shared" si="33"/>
        <v>0</v>
      </c>
      <c r="AR176" s="145" t="s">
        <v>144</v>
      </c>
      <c r="AT176" s="145" t="s">
        <v>140</v>
      </c>
      <c r="AU176" s="145" t="s">
        <v>81</v>
      </c>
      <c r="AY176" s="16" t="s">
        <v>137</v>
      </c>
      <c r="BE176" s="146">
        <f t="shared" si="34"/>
        <v>0</v>
      </c>
      <c r="BF176" s="146">
        <f t="shared" si="35"/>
        <v>0</v>
      </c>
      <c r="BG176" s="146">
        <f t="shared" si="36"/>
        <v>0</v>
      </c>
      <c r="BH176" s="146">
        <f t="shared" si="37"/>
        <v>0</v>
      </c>
      <c r="BI176" s="146">
        <f t="shared" si="38"/>
        <v>0</v>
      </c>
      <c r="BJ176" s="16" t="s">
        <v>145</v>
      </c>
      <c r="BK176" s="146">
        <f t="shared" si="39"/>
        <v>0</v>
      </c>
      <c r="BL176" s="16" t="s">
        <v>144</v>
      </c>
      <c r="BM176" s="145" t="s">
        <v>684</v>
      </c>
    </row>
    <row r="177" spans="2:65" s="1" customFormat="1" ht="16.5" customHeight="1">
      <c r="B177" s="132"/>
      <c r="C177" s="133" t="s">
        <v>405</v>
      </c>
      <c r="D177" s="133" t="s">
        <v>140</v>
      </c>
      <c r="E177" s="134" t="s">
        <v>685</v>
      </c>
      <c r="F177" s="135" t="s">
        <v>686</v>
      </c>
      <c r="G177" s="136" t="s">
        <v>213</v>
      </c>
      <c r="H177" s="137">
        <v>1</v>
      </c>
      <c r="I177" s="138"/>
      <c r="J177" s="139">
        <f t="shared" si="30"/>
        <v>0</v>
      </c>
      <c r="K177" s="140"/>
      <c r="L177" s="31"/>
      <c r="M177" s="141" t="s">
        <v>1</v>
      </c>
      <c r="N177" s="142" t="s">
        <v>39</v>
      </c>
      <c r="P177" s="143">
        <f t="shared" si="31"/>
        <v>0</v>
      </c>
      <c r="Q177" s="143">
        <v>0</v>
      </c>
      <c r="R177" s="143">
        <f t="shared" si="32"/>
        <v>0</v>
      </c>
      <c r="S177" s="143">
        <v>0</v>
      </c>
      <c r="T177" s="144">
        <f t="shared" si="33"/>
        <v>0</v>
      </c>
      <c r="AR177" s="145" t="s">
        <v>144</v>
      </c>
      <c r="AT177" s="145" t="s">
        <v>140</v>
      </c>
      <c r="AU177" s="145" t="s">
        <v>81</v>
      </c>
      <c r="AY177" s="16" t="s">
        <v>137</v>
      </c>
      <c r="BE177" s="146">
        <f t="shared" si="34"/>
        <v>0</v>
      </c>
      <c r="BF177" s="146">
        <f t="shared" si="35"/>
        <v>0</v>
      </c>
      <c r="BG177" s="146">
        <f t="shared" si="36"/>
        <v>0</v>
      </c>
      <c r="BH177" s="146">
        <f t="shared" si="37"/>
        <v>0</v>
      </c>
      <c r="BI177" s="146">
        <f t="shared" si="38"/>
        <v>0</v>
      </c>
      <c r="BJ177" s="16" t="s">
        <v>145</v>
      </c>
      <c r="BK177" s="146">
        <f t="shared" si="39"/>
        <v>0</v>
      </c>
      <c r="BL177" s="16" t="s">
        <v>144</v>
      </c>
      <c r="BM177" s="145" t="s">
        <v>687</v>
      </c>
    </row>
    <row r="178" spans="2:65" s="1" customFormat="1" ht="16.5" customHeight="1">
      <c r="B178" s="132"/>
      <c r="C178" s="133" t="s">
        <v>410</v>
      </c>
      <c r="D178" s="133" t="s">
        <v>140</v>
      </c>
      <c r="E178" s="134" t="s">
        <v>688</v>
      </c>
      <c r="F178" s="135" t="s">
        <v>689</v>
      </c>
      <c r="G178" s="136" t="s">
        <v>213</v>
      </c>
      <c r="H178" s="137">
        <v>130</v>
      </c>
      <c r="I178" s="138"/>
      <c r="J178" s="139">
        <f t="shared" si="30"/>
        <v>0</v>
      </c>
      <c r="K178" s="140"/>
      <c r="L178" s="31"/>
      <c r="M178" s="141" t="s">
        <v>1</v>
      </c>
      <c r="N178" s="142" t="s">
        <v>39</v>
      </c>
      <c r="P178" s="143">
        <f t="shared" si="31"/>
        <v>0</v>
      </c>
      <c r="Q178" s="143">
        <v>0</v>
      </c>
      <c r="R178" s="143">
        <f t="shared" si="32"/>
        <v>0</v>
      </c>
      <c r="S178" s="143">
        <v>0</v>
      </c>
      <c r="T178" s="144">
        <f t="shared" si="33"/>
        <v>0</v>
      </c>
      <c r="AR178" s="145" t="s">
        <v>144</v>
      </c>
      <c r="AT178" s="145" t="s">
        <v>140</v>
      </c>
      <c r="AU178" s="145" t="s">
        <v>81</v>
      </c>
      <c r="AY178" s="16" t="s">
        <v>137</v>
      </c>
      <c r="BE178" s="146">
        <f t="shared" si="34"/>
        <v>0</v>
      </c>
      <c r="BF178" s="146">
        <f t="shared" si="35"/>
        <v>0</v>
      </c>
      <c r="BG178" s="146">
        <f t="shared" si="36"/>
        <v>0</v>
      </c>
      <c r="BH178" s="146">
        <f t="shared" si="37"/>
        <v>0</v>
      </c>
      <c r="BI178" s="146">
        <f t="shared" si="38"/>
        <v>0</v>
      </c>
      <c r="BJ178" s="16" t="s">
        <v>145</v>
      </c>
      <c r="BK178" s="146">
        <f t="shared" si="39"/>
        <v>0</v>
      </c>
      <c r="BL178" s="16" t="s">
        <v>144</v>
      </c>
      <c r="BM178" s="145" t="s">
        <v>690</v>
      </c>
    </row>
    <row r="179" spans="2:65" s="13" customFormat="1" ht="11.25">
      <c r="B179" s="154"/>
      <c r="D179" s="148" t="s">
        <v>147</v>
      </c>
      <c r="E179" s="155" t="s">
        <v>1</v>
      </c>
      <c r="F179" s="156" t="s">
        <v>691</v>
      </c>
      <c r="H179" s="157">
        <v>130</v>
      </c>
      <c r="I179" s="158"/>
      <c r="L179" s="154"/>
      <c r="M179" s="159"/>
      <c r="T179" s="160"/>
      <c r="AT179" s="155" t="s">
        <v>147</v>
      </c>
      <c r="AU179" s="155" t="s">
        <v>81</v>
      </c>
      <c r="AV179" s="13" t="s">
        <v>145</v>
      </c>
      <c r="AW179" s="13" t="s">
        <v>30</v>
      </c>
      <c r="AX179" s="13" t="s">
        <v>73</v>
      </c>
      <c r="AY179" s="155" t="s">
        <v>137</v>
      </c>
    </row>
    <row r="180" spans="2:65" s="14" customFormat="1" ht="11.25">
      <c r="B180" s="161"/>
      <c r="D180" s="148" t="s">
        <v>147</v>
      </c>
      <c r="E180" s="162" t="s">
        <v>1</v>
      </c>
      <c r="F180" s="163" t="s">
        <v>150</v>
      </c>
      <c r="H180" s="164">
        <v>130</v>
      </c>
      <c r="I180" s="165"/>
      <c r="L180" s="161"/>
      <c r="M180" s="166"/>
      <c r="T180" s="167"/>
      <c r="AT180" s="162" t="s">
        <v>147</v>
      </c>
      <c r="AU180" s="162" t="s">
        <v>81</v>
      </c>
      <c r="AV180" s="14" t="s">
        <v>144</v>
      </c>
      <c r="AW180" s="14" t="s">
        <v>30</v>
      </c>
      <c r="AX180" s="14" t="s">
        <v>81</v>
      </c>
      <c r="AY180" s="162" t="s">
        <v>137</v>
      </c>
    </row>
    <row r="181" spans="2:65" s="1" customFormat="1" ht="16.5" customHeight="1">
      <c r="B181" s="132"/>
      <c r="C181" s="133" t="s">
        <v>415</v>
      </c>
      <c r="D181" s="133" t="s">
        <v>140</v>
      </c>
      <c r="E181" s="134" t="s">
        <v>692</v>
      </c>
      <c r="F181" s="135" t="s">
        <v>693</v>
      </c>
      <c r="G181" s="136" t="s">
        <v>213</v>
      </c>
      <c r="H181" s="137">
        <v>26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144</v>
      </c>
      <c r="AT181" s="145" t="s">
        <v>140</v>
      </c>
      <c r="AU181" s="145" t="s">
        <v>81</v>
      </c>
      <c r="AY181" s="16" t="s">
        <v>137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6" t="s">
        <v>145</v>
      </c>
      <c r="BK181" s="146">
        <f>ROUND(I181*H181,2)</f>
        <v>0</v>
      </c>
      <c r="BL181" s="16" t="s">
        <v>144</v>
      </c>
      <c r="BM181" s="145" t="s">
        <v>694</v>
      </c>
    </row>
    <row r="182" spans="2:65" s="13" customFormat="1" ht="11.25">
      <c r="B182" s="154"/>
      <c r="D182" s="148" t="s">
        <v>147</v>
      </c>
      <c r="E182" s="155" t="s">
        <v>1</v>
      </c>
      <c r="F182" s="156" t="s">
        <v>270</v>
      </c>
      <c r="H182" s="157">
        <v>26</v>
      </c>
      <c r="I182" s="158"/>
      <c r="L182" s="154"/>
      <c r="M182" s="159"/>
      <c r="T182" s="160"/>
      <c r="AT182" s="155" t="s">
        <v>147</v>
      </c>
      <c r="AU182" s="155" t="s">
        <v>81</v>
      </c>
      <c r="AV182" s="13" t="s">
        <v>145</v>
      </c>
      <c r="AW182" s="13" t="s">
        <v>30</v>
      </c>
      <c r="AX182" s="13" t="s">
        <v>73</v>
      </c>
      <c r="AY182" s="155" t="s">
        <v>137</v>
      </c>
    </row>
    <row r="183" spans="2:65" s="14" customFormat="1" ht="11.25">
      <c r="B183" s="161"/>
      <c r="D183" s="148" t="s">
        <v>147</v>
      </c>
      <c r="E183" s="162" t="s">
        <v>1</v>
      </c>
      <c r="F183" s="163" t="s">
        <v>150</v>
      </c>
      <c r="H183" s="164">
        <v>26</v>
      </c>
      <c r="I183" s="165"/>
      <c r="L183" s="161"/>
      <c r="M183" s="166"/>
      <c r="T183" s="167"/>
      <c r="AT183" s="162" t="s">
        <v>147</v>
      </c>
      <c r="AU183" s="162" t="s">
        <v>81</v>
      </c>
      <c r="AV183" s="14" t="s">
        <v>144</v>
      </c>
      <c r="AW183" s="14" t="s">
        <v>30</v>
      </c>
      <c r="AX183" s="14" t="s">
        <v>81</v>
      </c>
      <c r="AY183" s="162" t="s">
        <v>137</v>
      </c>
    </row>
    <row r="184" spans="2:65" s="1" customFormat="1" ht="16.5" customHeight="1">
      <c r="B184" s="132"/>
      <c r="C184" s="133" t="s">
        <v>419</v>
      </c>
      <c r="D184" s="133" t="s">
        <v>140</v>
      </c>
      <c r="E184" s="134" t="s">
        <v>695</v>
      </c>
      <c r="F184" s="135" t="s">
        <v>696</v>
      </c>
      <c r="G184" s="136" t="s">
        <v>213</v>
      </c>
      <c r="H184" s="137">
        <v>1</v>
      </c>
      <c r="I184" s="138"/>
      <c r="J184" s="139">
        <f>ROUND(I184*H184,2)</f>
        <v>0</v>
      </c>
      <c r="K184" s="140"/>
      <c r="L184" s="31"/>
      <c r="M184" s="141" t="s">
        <v>1</v>
      </c>
      <c r="N184" s="142" t="s">
        <v>39</v>
      </c>
      <c r="P184" s="143">
        <f>O184*H184</f>
        <v>0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AR184" s="145" t="s">
        <v>144</v>
      </c>
      <c r="AT184" s="145" t="s">
        <v>140</v>
      </c>
      <c r="AU184" s="145" t="s">
        <v>81</v>
      </c>
      <c r="AY184" s="16" t="s">
        <v>137</v>
      </c>
      <c r="BE184" s="146">
        <f>IF(N184="základní",J184,0)</f>
        <v>0</v>
      </c>
      <c r="BF184" s="146">
        <f>IF(N184="snížená",J184,0)</f>
        <v>0</v>
      </c>
      <c r="BG184" s="146">
        <f>IF(N184="zákl. přenesená",J184,0)</f>
        <v>0</v>
      </c>
      <c r="BH184" s="146">
        <f>IF(N184="sníž. přenesená",J184,0)</f>
        <v>0</v>
      </c>
      <c r="BI184" s="146">
        <f>IF(N184="nulová",J184,0)</f>
        <v>0</v>
      </c>
      <c r="BJ184" s="16" t="s">
        <v>145</v>
      </c>
      <c r="BK184" s="146">
        <f>ROUND(I184*H184,2)</f>
        <v>0</v>
      </c>
      <c r="BL184" s="16" t="s">
        <v>144</v>
      </c>
      <c r="BM184" s="145" t="s">
        <v>697</v>
      </c>
    </row>
    <row r="185" spans="2:65" s="13" customFormat="1" ht="11.25">
      <c r="B185" s="154"/>
      <c r="D185" s="148" t="s">
        <v>147</v>
      </c>
      <c r="E185" s="155" t="s">
        <v>1</v>
      </c>
      <c r="F185" s="156" t="s">
        <v>81</v>
      </c>
      <c r="H185" s="157">
        <v>1</v>
      </c>
      <c r="I185" s="158"/>
      <c r="L185" s="154"/>
      <c r="M185" s="159"/>
      <c r="T185" s="160"/>
      <c r="AT185" s="155" t="s">
        <v>147</v>
      </c>
      <c r="AU185" s="155" t="s">
        <v>81</v>
      </c>
      <c r="AV185" s="13" t="s">
        <v>145</v>
      </c>
      <c r="AW185" s="13" t="s">
        <v>30</v>
      </c>
      <c r="AX185" s="13" t="s">
        <v>73</v>
      </c>
      <c r="AY185" s="155" t="s">
        <v>137</v>
      </c>
    </row>
    <row r="186" spans="2:65" s="14" customFormat="1" ht="11.25">
      <c r="B186" s="161"/>
      <c r="D186" s="148" t="s">
        <v>147</v>
      </c>
      <c r="E186" s="162" t="s">
        <v>1</v>
      </c>
      <c r="F186" s="163" t="s">
        <v>150</v>
      </c>
      <c r="H186" s="164">
        <v>1</v>
      </c>
      <c r="I186" s="165"/>
      <c r="L186" s="161"/>
      <c r="M186" s="166"/>
      <c r="T186" s="167"/>
      <c r="AT186" s="162" t="s">
        <v>147</v>
      </c>
      <c r="AU186" s="162" t="s">
        <v>81</v>
      </c>
      <c r="AV186" s="14" t="s">
        <v>144</v>
      </c>
      <c r="AW186" s="14" t="s">
        <v>30</v>
      </c>
      <c r="AX186" s="14" t="s">
        <v>81</v>
      </c>
      <c r="AY186" s="162" t="s">
        <v>137</v>
      </c>
    </row>
    <row r="187" spans="2:65" s="1" customFormat="1" ht="16.5" customHeight="1">
      <c r="B187" s="132"/>
      <c r="C187" s="133" t="s">
        <v>423</v>
      </c>
      <c r="D187" s="133" t="s">
        <v>140</v>
      </c>
      <c r="E187" s="134" t="s">
        <v>698</v>
      </c>
      <c r="F187" s="135" t="s">
        <v>699</v>
      </c>
      <c r="G187" s="136" t="s">
        <v>213</v>
      </c>
      <c r="H187" s="137">
        <v>1</v>
      </c>
      <c r="I187" s="138"/>
      <c r="J187" s="139">
        <f>ROUND(I187*H187,2)</f>
        <v>0</v>
      </c>
      <c r="K187" s="140"/>
      <c r="L187" s="31"/>
      <c r="M187" s="141" t="s">
        <v>1</v>
      </c>
      <c r="N187" s="142" t="s">
        <v>39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AR187" s="145" t="s">
        <v>144</v>
      </c>
      <c r="AT187" s="145" t="s">
        <v>140</v>
      </c>
      <c r="AU187" s="145" t="s">
        <v>81</v>
      </c>
      <c r="AY187" s="16" t="s">
        <v>137</v>
      </c>
      <c r="BE187" s="146">
        <f>IF(N187="základní",J187,0)</f>
        <v>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6" t="s">
        <v>145</v>
      </c>
      <c r="BK187" s="146">
        <f>ROUND(I187*H187,2)</f>
        <v>0</v>
      </c>
      <c r="BL187" s="16" t="s">
        <v>144</v>
      </c>
      <c r="BM187" s="145" t="s">
        <v>700</v>
      </c>
    </row>
    <row r="188" spans="2:65" s="13" customFormat="1" ht="11.25">
      <c r="B188" s="154"/>
      <c r="D188" s="148" t="s">
        <v>147</v>
      </c>
      <c r="E188" s="155" t="s">
        <v>1</v>
      </c>
      <c r="F188" s="156" t="s">
        <v>81</v>
      </c>
      <c r="H188" s="157">
        <v>1</v>
      </c>
      <c r="I188" s="158"/>
      <c r="L188" s="154"/>
      <c r="M188" s="159"/>
      <c r="T188" s="160"/>
      <c r="AT188" s="155" t="s">
        <v>147</v>
      </c>
      <c r="AU188" s="155" t="s">
        <v>81</v>
      </c>
      <c r="AV188" s="13" t="s">
        <v>145</v>
      </c>
      <c r="AW188" s="13" t="s">
        <v>30</v>
      </c>
      <c r="AX188" s="13" t="s">
        <v>73</v>
      </c>
      <c r="AY188" s="155" t="s">
        <v>137</v>
      </c>
    </row>
    <row r="189" spans="2:65" s="14" customFormat="1" ht="11.25">
      <c r="B189" s="161"/>
      <c r="D189" s="148" t="s">
        <v>147</v>
      </c>
      <c r="E189" s="162" t="s">
        <v>1</v>
      </c>
      <c r="F189" s="163" t="s">
        <v>150</v>
      </c>
      <c r="H189" s="164">
        <v>1</v>
      </c>
      <c r="I189" s="165"/>
      <c r="L189" s="161"/>
      <c r="M189" s="180"/>
      <c r="N189" s="181"/>
      <c r="O189" s="181"/>
      <c r="P189" s="181"/>
      <c r="Q189" s="181"/>
      <c r="R189" s="181"/>
      <c r="S189" s="181"/>
      <c r="T189" s="182"/>
      <c r="AT189" s="162" t="s">
        <v>147</v>
      </c>
      <c r="AU189" s="162" t="s">
        <v>81</v>
      </c>
      <c r="AV189" s="14" t="s">
        <v>144</v>
      </c>
      <c r="AW189" s="14" t="s">
        <v>30</v>
      </c>
      <c r="AX189" s="14" t="s">
        <v>81</v>
      </c>
      <c r="AY189" s="162" t="s">
        <v>137</v>
      </c>
    </row>
    <row r="190" spans="2:65" s="1" customFormat="1" ht="6.95" customHeight="1"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31"/>
    </row>
  </sheetData>
  <autoFilter ref="C119:K189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701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ROUND((SUM(BE119:BE143)),  2)</f>
        <v>0</v>
      </c>
      <c r="I33" s="91">
        <v>0.21</v>
      </c>
      <c r="J33" s="90">
        <f>ROUND(((SUM(BE119:BE143))*I33),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ROUND((SUM(BF119:BF143)),  2)</f>
        <v>0</v>
      </c>
      <c r="I34" s="91">
        <v>0.15</v>
      </c>
      <c r="J34" s="90">
        <f>ROUND(((SUM(BF119:BF143))*I34),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ROUND((SUM(BG119:BG143)),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ROUND((SUM(BH119:BH143)),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ROUND((SUM(BI119:BI143)),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01.3 - SO 01.3 Elektroinstalace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J119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702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8" customFormat="1" ht="24.95" customHeight="1">
      <c r="B98" s="103"/>
      <c r="D98" s="104" t="s">
        <v>703</v>
      </c>
      <c r="E98" s="105"/>
      <c r="F98" s="105"/>
      <c r="G98" s="105"/>
      <c r="H98" s="105"/>
      <c r="I98" s="105"/>
      <c r="J98" s="106">
        <f>J129</f>
        <v>0</v>
      </c>
      <c r="L98" s="103"/>
    </row>
    <row r="99" spans="2:12" s="8" customFormat="1" ht="24.95" customHeight="1">
      <c r="B99" s="103"/>
      <c r="D99" s="104" t="s">
        <v>704</v>
      </c>
      <c r="E99" s="105"/>
      <c r="F99" s="105"/>
      <c r="G99" s="105"/>
      <c r="H99" s="105"/>
      <c r="I99" s="105"/>
      <c r="J99" s="106">
        <f>J138</f>
        <v>0</v>
      </c>
      <c r="L99" s="103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122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27" t="str">
        <f>E7</f>
        <v>Bytový dům Mezilesí 2056 - Výměna stoupacího potrubí - I. etapa</v>
      </c>
      <c r="F109" s="228"/>
      <c r="G109" s="228"/>
      <c r="H109" s="228"/>
      <c r="L109" s="31"/>
    </row>
    <row r="110" spans="2:12" s="1" customFormat="1" ht="12" customHeight="1">
      <c r="B110" s="31"/>
      <c r="C110" s="26" t="s">
        <v>99</v>
      </c>
      <c r="L110" s="31"/>
    </row>
    <row r="111" spans="2:12" s="1" customFormat="1" ht="16.5" customHeight="1">
      <c r="B111" s="31"/>
      <c r="E111" s="188" t="str">
        <f>E9</f>
        <v>01.3 - SO 01.3 Elektroinstalace</v>
      </c>
      <c r="F111" s="229"/>
      <c r="G111" s="229"/>
      <c r="H111" s="229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 </v>
      </c>
      <c r="I113" s="26" t="s">
        <v>22</v>
      </c>
      <c r="J113" s="51" t="str">
        <f>IF(J12="","",J12)</f>
        <v>5. 5. 2023</v>
      </c>
      <c r="L113" s="31"/>
    </row>
    <row r="114" spans="2:65" s="1" customFormat="1" ht="6.95" customHeight="1">
      <c r="B114" s="31"/>
      <c r="L114" s="31"/>
    </row>
    <row r="115" spans="2:65" s="1" customFormat="1" ht="15.2" customHeight="1">
      <c r="B115" s="31"/>
      <c r="C115" s="26" t="s">
        <v>24</v>
      </c>
      <c r="F115" s="24" t="str">
        <f>E15</f>
        <v xml:space="preserve"> </v>
      </c>
      <c r="I115" s="26" t="s">
        <v>29</v>
      </c>
      <c r="J115" s="29" t="str">
        <f>E21</f>
        <v xml:space="preserve"> </v>
      </c>
      <c r="L115" s="31"/>
    </row>
    <row r="116" spans="2:65" s="1" customFormat="1" ht="15.2" customHeight="1">
      <c r="B116" s="31"/>
      <c r="C116" s="26" t="s">
        <v>27</v>
      </c>
      <c r="F116" s="24" t="str">
        <f>IF(E18="","",E18)</f>
        <v>Vyplň údaj</v>
      </c>
      <c r="I116" s="26" t="s">
        <v>31</v>
      </c>
      <c r="J116" s="29" t="str">
        <f>E24</f>
        <v xml:space="preserve"> 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123</v>
      </c>
      <c r="D118" s="113" t="s">
        <v>58</v>
      </c>
      <c r="E118" s="113" t="s">
        <v>54</v>
      </c>
      <c r="F118" s="113" t="s">
        <v>55</v>
      </c>
      <c r="G118" s="113" t="s">
        <v>124</v>
      </c>
      <c r="H118" s="113" t="s">
        <v>125</v>
      </c>
      <c r="I118" s="113" t="s">
        <v>126</v>
      </c>
      <c r="J118" s="114" t="s">
        <v>103</v>
      </c>
      <c r="K118" s="115" t="s">
        <v>127</v>
      </c>
      <c r="L118" s="111"/>
      <c r="M118" s="58" t="s">
        <v>1</v>
      </c>
      <c r="N118" s="59" t="s">
        <v>37</v>
      </c>
      <c r="O118" s="59" t="s">
        <v>128</v>
      </c>
      <c r="P118" s="59" t="s">
        <v>129</v>
      </c>
      <c r="Q118" s="59" t="s">
        <v>130</v>
      </c>
      <c r="R118" s="59" t="s">
        <v>131</v>
      </c>
      <c r="S118" s="59" t="s">
        <v>132</v>
      </c>
      <c r="T118" s="60" t="s">
        <v>133</v>
      </c>
    </row>
    <row r="119" spans="2:65" s="1" customFormat="1" ht="22.9" customHeight="1">
      <c r="B119" s="31"/>
      <c r="C119" s="63" t="s">
        <v>134</v>
      </c>
      <c r="J119" s="116">
        <f>BK119</f>
        <v>0</v>
      </c>
      <c r="L119" s="31"/>
      <c r="M119" s="61"/>
      <c r="N119" s="52"/>
      <c r="O119" s="52"/>
      <c r="P119" s="117">
        <f>P120+P129+P138</f>
        <v>0</v>
      </c>
      <c r="Q119" s="52"/>
      <c r="R119" s="117">
        <f>R120+R129+R138</f>
        <v>0</v>
      </c>
      <c r="S119" s="52"/>
      <c r="T119" s="118">
        <f>T120+T129+T138</f>
        <v>0</v>
      </c>
      <c r="AT119" s="16" t="s">
        <v>72</v>
      </c>
      <c r="AU119" s="16" t="s">
        <v>105</v>
      </c>
      <c r="BK119" s="119">
        <f>BK120+BK129+BK138</f>
        <v>0</v>
      </c>
    </row>
    <row r="120" spans="2:65" s="11" customFormat="1" ht="25.9" customHeight="1">
      <c r="B120" s="120"/>
      <c r="D120" s="121" t="s">
        <v>72</v>
      </c>
      <c r="E120" s="122" t="s">
        <v>563</v>
      </c>
      <c r="F120" s="122" t="s">
        <v>705</v>
      </c>
      <c r="I120" s="123"/>
      <c r="J120" s="124">
        <f>BK120</f>
        <v>0</v>
      </c>
      <c r="L120" s="120"/>
      <c r="M120" s="125"/>
      <c r="P120" s="126">
        <f>SUM(P121:P128)</f>
        <v>0</v>
      </c>
      <c r="R120" s="126">
        <f>SUM(R121:R128)</f>
        <v>0</v>
      </c>
      <c r="T120" s="127">
        <f>SUM(T121:T128)</f>
        <v>0</v>
      </c>
      <c r="AR120" s="121" t="s">
        <v>81</v>
      </c>
      <c r="AT120" s="128" t="s">
        <v>72</v>
      </c>
      <c r="AU120" s="128" t="s">
        <v>73</v>
      </c>
      <c r="AY120" s="121" t="s">
        <v>137</v>
      </c>
      <c r="BK120" s="129">
        <f>SUM(BK121:BK128)</f>
        <v>0</v>
      </c>
    </row>
    <row r="121" spans="2:65" s="1" customFormat="1" ht="16.5" customHeight="1">
      <c r="B121" s="132"/>
      <c r="C121" s="133" t="s">
        <v>81</v>
      </c>
      <c r="D121" s="133" t="s">
        <v>140</v>
      </c>
      <c r="E121" s="134" t="s">
        <v>706</v>
      </c>
      <c r="F121" s="135" t="s">
        <v>707</v>
      </c>
      <c r="G121" s="136" t="s">
        <v>267</v>
      </c>
      <c r="H121" s="137">
        <v>200</v>
      </c>
      <c r="I121" s="138"/>
      <c r="J121" s="139">
        <f t="shared" ref="J121:J128" si="0">ROUND(I121*H121,2)</f>
        <v>0</v>
      </c>
      <c r="K121" s="140"/>
      <c r="L121" s="31"/>
      <c r="M121" s="141" t="s">
        <v>1</v>
      </c>
      <c r="N121" s="142" t="s">
        <v>39</v>
      </c>
      <c r="P121" s="143">
        <f t="shared" ref="P121:P128" si="1">O121*H121</f>
        <v>0</v>
      </c>
      <c r="Q121" s="143">
        <v>0</v>
      </c>
      <c r="R121" s="143">
        <f t="shared" ref="R121:R128" si="2">Q121*H121</f>
        <v>0</v>
      </c>
      <c r="S121" s="143">
        <v>0</v>
      </c>
      <c r="T121" s="144">
        <f t="shared" ref="T121:T128" si="3">S121*H121</f>
        <v>0</v>
      </c>
      <c r="AR121" s="145" t="s">
        <v>144</v>
      </c>
      <c r="AT121" s="145" t="s">
        <v>140</v>
      </c>
      <c r="AU121" s="145" t="s">
        <v>81</v>
      </c>
      <c r="AY121" s="16" t="s">
        <v>137</v>
      </c>
      <c r="BE121" s="146">
        <f t="shared" ref="BE121:BE128" si="4">IF(N121="základní",J121,0)</f>
        <v>0</v>
      </c>
      <c r="BF121" s="146">
        <f t="shared" ref="BF121:BF128" si="5">IF(N121="snížená",J121,0)</f>
        <v>0</v>
      </c>
      <c r="BG121" s="146">
        <f t="shared" ref="BG121:BG128" si="6">IF(N121="zákl. přenesená",J121,0)</f>
        <v>0</v>
      </c>
      <c r="BH121" s="146">
        <f t="shared" ref="BH121:BH128" si="7">IF(N121="sníž. přenesená",J121,0)</f>
        <v>0</v>
      </c>
      <c r="BI121" s="146">
        <f t="shared" ref="BI121:BI128" si="8">IF(N121="nulová",J121,0)</f>
        <v>0</v>
      </c>
      <c r="BJ121" s="16" t="s">
        <v>145</v>
      </c>
      <c r="BK121" s="146">
        <f t="shared" ref="BK121:BK128" si="9">ROUND(I121*H121,2)</f>
        <v>0</v>
      </c>
      <c r="BL121" s="16" t="s">
        <v>144</v>
      </c>
      <c r="BM121" s="145" t="s">
        <v>145</v>
      </c>
    </row>
    <row r="122" spans="2:65" s="1" customFormat="1" ht="16.5" customHeight="1">
      <c r="B122" s="132"/>
      <c r="C122" s="133" t="s">
        <v>145</v>
      </c>
      <c r="D122" s="133" t="s">
        <v>140</v>
      </c>
      <c r="E122" s="134" t="s">
        <v>708</v>
      </c>
      <c r="F122" s="135" t="s">
        <v>709</v>
      </c>
      <c r="G122" s="136" t="s">
        <v>267</v>
      </c>
      <c r="H122" s="137">
        <v>250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144</v>
      </c>
      <c r="BM122" s="145" t="s">
        <v>144</v>
      </c>
    </row>
    <row r="123" spans="2:65" s="1" customFormat="1" ht="16.5" customHeight="1">
      <c r="B123" s="132"/>
      <c r="C123" s="133" t="s">
        <v>138</v>
      </c>
      <c r="D123" s="133" t="s">
        <v>140</v>
      </c>
      <c r="E123" s="134" t="s">
        <v>710</v>
      </c>
      <c r="F123" s="135" t="s">
        <v>711</v>
      </c>
      <c r="G123" s="136" t="s">
        <v>143</v>
      </c>
      <c r="H123" s="137">
        <v>140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161</v>
      </c>
    </row>
    <row r="124" spans="2:65" s="1" customFormat="1" ht="16.5" customHeight="1">
      <c r="B124" s="132"/>
      <c r="C124" s="133" t="s">
        <v>144</v>
      </c>
      <c r="D124" s="133" t="s">
        <v>140</v>
      </c>
      <c r="E124" s="134" t="s">
        <v>712</v>
      </c>
      <c r="F124" s="135" t="s">
        <v>713</v>
      </c>
      <c r="G124" s="136" t="s">
        <v>143</v>
      </c>
      <c r="H124" s="137">
        <v>100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182</v>
      </c>
    </row>
    <row r="125" spans="2:65" s="1" customFormat="1" ht="16.5" customHeight="1">
      <c r="B125" s="132"/>
      <c r="C125" s="133" t="s">
        <v>167</v>
      </c>
      <c r="D125" s="133" t="s">
        <v>140</v>
      </c>
      <c r="E125" s="134" t="s">
        <v>714</v>
      </c>
      <c r="F125" s="135" t="s">
        <v>715</v>
      </c>
      <c r="G125" s="136" t="s">
        <v>143</v>
      </c>
      <c r="H125" s="137">
        <v>1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191</v>
      </c>
    </row>
    <row r="126" spans="2:65" s="1" customFormat="1" ht="16.5" customHeight="1">
      <c r="B126" s="132"/>
      <c r="C126" s="133" t="s">
        <v>161</v>
      </c>
      <c r="D126" s="133" t="s">
        <v>140</v>
      </c>
      <c r="E126" s="134" t="s">
        <v>716</v>
      </c>
      <c r="F126" s="135" t="s">
        <v>717</v>
      </c>
      <c r="G126" s="136" t="s">
        <v>143</v>
      </c>
      <c r="H126" s="137">
        <v>25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204</v>
      </c>
    </row>
    <row r="127" spans="2:65" s="1" customFormat="1" ht="16.5" customHeight="1">
      <c r="B127" s="132"/>
      <c r="C127" s="133" t="s">
        <v>177</v>
      </c>
      <c r="D127" s="133" t="s">
        <v>140</v>
      </c>
      <c r="E127" s="134" t="s">
        <v>718</v>
      </c>
      <c r="F127" s="135" t="s">
        <v>719</v>
      </c>
      <c r="G127" s="136" t="s">
        <v>143</v>
      </c>
      <c r="H127" s="137">
        <v>75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216</v>
      </c>
    </row>
    <row r="128" spans="2:65" s="1" customFormat="1" ht="16.5" customHeight="1">
      <c r="B128" s="132"/>
      <c r="C128" s="133" t="s">
        <v>182</v>
      </c>
      <c r="D128" s="133" t="s">
        <v>140</v>
      </c>
      <c r="E128" s="134" t="s">
        <v>720</v>
      </c>
      <c r="F128" s="135" t="s">
        <v>721</v>
      </c>
      <c r="G128" s="136" t="s">
        <v>213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722</v>
      </c>
    </row>
    <row r="129" spans="2:65" s="11" customFormat="1" ht="25.9" customHeight="1">
      <c r="B129" s="120"/>
      <c r="D129" s="121" t="s">
        <v>72</v>
      </c>
      <c r="E129" s="122" t="s">
        <v>589</v>
      </c>
      <c r="F129" s="122" t="s">
        <v>723</v>
      </c>
      <c r="I129" s="123"/>
      <c r="J129" s="124">
        <f>BK129</f>
        <v>0</v>
      </c>
      <c r="L129" s="120"/>
      <c r="M129" s="125"/>
      <c r="P129" s="126">
        <f>SUM(P130:P137)</f>
        <v>0</v>
      </c>
      <c r="R129" s="126">
        <f>SUM(R130:R137)</f>
        <v>0</v>
      </c>
      <c r="T129" s="127">
        <f>SUM(T130:T137)</f>
        <v>0</v>
      </c>
      <c r="AR129" s="121" t="s">
        <v>81</v>
      </c>
      <c r="AT129" s="128" t="s">
        <v>72</v>
      </c>
      <c r="AU129" s="128" t="s">
        <v>73</v>
      </c>
      <c r="AY129" s="121" t="s">
        <v>137</v>
      </c>
      <c r="BK129" s="129">
        <f>SUM(BK130:BK137)</f>
        <v>0</v>
      </c>
    </row>
    <row r="130" spans="2:65" s="1" customFormat="1" ht="16.5" customHeight="1">
      <c r="B130" s="132"/>
      <c r="C130" s="133" t="s">
        <v>187</v>
      </c>
      <c r="D130" s="133" t="s">
        <v>140</v>
      </c>
      <c r="E130" s="134" t="s">
        <v>724</v>
      </c>
      <c r="F130" s="135" t="s">
        <v>725</v>
      </c>
      <c r="G130" s="136" t="s">
        <v>143</v>
      </c>
      <c r="H130" s="137">
        <v>26</v>
      </c>
      <c r="I130" s="138"/>
      <c r="J130" s="139">
        <f t="shared" ref="J130:J137" si="10">ROUND(I130*H130,2)</f>
        <v>0</v>
      </c>
      <c r="K130" s="140"/>
      <c r="L130" s="31"/>
      <c r="M130" s="141" t="s">
        <v>1</v>
      </c>
      <c r="N130" s="142" t="s">
        <v>39</v>
      </c>
      <c r="P130" s="143">
        <f t="shared" ref="P130:P137" si="11">O130*H130</f>
        <v>0</v>
      </c>
      <c r="Q130" s="143">
        <v>0</v>
      </c>
      <c r="R130" s="143">
        <f t="shared" ref="R130:R137" si="12">Q130*H130</f>
        <v>0</v>
      </c>
      <c r="S130" s="143">
        <v>0</v>
      </c>
      <c r="T130" s="144">
        <f t="shared" ref="T130:T137" si="13">S130*H130</f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ref="BE130:BE137" si="14">IF(N130="základní",J130,0)</f>
        <v>0</v>
      </c>
      <c r="BF130" s="146">
        <f t="shared" ref="BF130:BF137" si="15">IF(N130="snížená",J130,0)</f>
        <v>0</v>
      </c>
      <c r="BG130" s="146">
        <f t="shared" ref="BG130:BG137" si="16">IF(N130="zákl. přenesená",J130,0)</f>
        <v>0</v>
      </c>
      <c r="BH130" s="146">
        <f t="shared" ref="BH130:BH137" si="17">IF(N130="sníž. přenesená",J130,0)</f>
        <v>0</v>
      </c>
      <c r="BI130" s="146">
        <f t="shared" ref="BI130:BI137" si="18">IF(N130="nulová",J130,0)</f>
        <v>0</v>
      </c>
      <c r="BJ130" s="16" t="s">
        <v>145</v>
      </c>
      <c r="BK130" s="146">
        <f t="shared" ref="BK130:BK137" si="19">ROUND(I130*H130,2)</f>
        <v>0</v>
      </c>
      <c r="BL130" s="16" t="s">
        <v>144</v>
      </c>
      <c r="BM130" s="145" t="s">
        <v>232</v>
      </c>
    </row>
    <row r="131" spans="2:65" s="1" customFormat="1" ht="16.5" customHeight="1">
      <c r="B131" s="132"/>
      <c r="C131" s="133" t="s">
        <v>191</v>
      </c>
      <c r="D131" s="133" t="s">
        <v>140</v>
      </c>
      <c r="E131" s="134" t="s">
        <v>726</v>
      </c>
      <c r="F131" s="135" t="s">
        <v>727</v>
      </c>
      <c r="G131" s="136" t="s">
        <v>143</v>
      </c>
      <c r="H131" s="137">
        <v>26</v>
      </c>
      <c r="I131" s="138"/>
      <c r="J131" s="139">
        <f t="shared" si="10"/>
        <v>0</v>
      </c>
      <c r="K131" s="140"/>
      <c r="L131" s="31"/>
      <c r="M131" s="141" t="s">
        <v>1</v>
      </c>
      <c r="N131" s="142" t="s">
        <v>39</v>
      </c>
      <c r="P131" s="143">
        <f t="shared" si="11"/>
        <v>0</v>
      </c>
      <c r="Q131" s="143">
        <v>0</v>
      </c>
      <c r="R131" s="143">
        <f t="shared" si="12"/>
        <v>0</v>
      </c>
      <c r="S131" s="143">
        <v>0</v>
      </c>
      <c r="T131" s="144">
        <f t="shared" si="13"/>
        <v>0</v>
      </c>
      <c r="AR131" s="145" t="s">
        <v>144</v>
      </c>
      <c r="AT131" s="145" t="s">
        <v>140</v>
      </c>
      <c r="AU131" s="145" t="s">
        <v>81</v>
      </c>
      <c r="AY131" s="16" t="s">
        <v>137</v>
      </c>
      <c r="BE131" s="146">
        <f t="shared" si="14"/>
        <v>0</v>
      </c>
      <c r="BF131" s="146">
        <f t="shared" si="15"/>
        <v>0</v>
      </c>
      <c r="BG131" s="146">
        <f t="shared" si="16"/>
        <v>0</v>
      </c>
      <c r="BH131" s="146">
        <f t="shared" si="17"/>
        <v>0</v>
      </c>
      <c r="BI131" s="146">
        <f t="shared" si="18"/>
        <v>0</v>
      </c>
      <c r="BJ131" s="16" t="s">
        <v>145</v>
      </c>
      <c r="BK131" s="146">
        <f t="shared" si="19"/>
        <v>0</v>
      </c>
      <c r="BL131" s="16" t="s">
        <v>144</v>
      </c>
      <c r="BM131" s="145" t="s">
        <v>240</v>
      </c>
    </row>
    <row r="132" spans="2:65" s="1" customFormat="1" ht="16.5" customHeight="1">
      <c r="B132" s="132"/>
      <c r="C132" s="133" t="s">
        <v>198</v>
      </c>
      <c r="D132" s="133" t="s">
        <v>140</v>
      </c>
      <c r="E132" s="134" t="s">
        <v>728</v>
      </c>
      <c r="F132" s="135" t="s">
        <v>729</v>
      </c>
      <c r="G132" s="136" t="s">
        <v>143</v>
      </c>
      <c r="H132" s="137">
        <v>12</v>
      </c>
      <c r="I132" s="138"/>
      <c r="J132" s="139">
        <f t="shared" si="10"/>
        <v>0</v>
      </c>
      <c r="K132" s="140"/>
      <c r="L132" s="31"/>
      <c r="M132" s="141" t="s">
        <v>1</v>
      </c>
      <c r="N132" s="142" t="s">
        <v>39</v>
      </c>
      <c r="P132" s="143">
        <f t="shared" si="11"/>
        <v>0</v>
      </c>
      <c r="Q132" s="143">
        <v>0</v>
      </c>
      <c r="R132" s="143">
        <f t="shared" si="12"/>
        <v>0</v>
      </c>
      <c r="S132" s="143">
        <v>0</v>
      </c>
      <c r="T132" s="144">
        <f t="shared" si="13"/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si="14"/>
        <v>0</v>
      </c>
      <c r="BF132" s="146">
        <f t="shared" si="15"/>
        <v>0</v>
      </c>
      <c r="BG132" s="146">
        <f t="shared" si="16"/>
        <v>0</v>
      </c>
      <c r="BH132" s="146">
        <f t="shared" si="17"/>
        <v>0</v>
      </c>
      <c r="BI132" s="146">
        <f t="shared" si="18"/>
        <v>0</v>
      </c>
      <c r="BJ132" s="16" t="s">
        <v>145</v>
      </c>
      <c r="BK132" s="146">
        <f t="shared" si="19"/>
        <v>0</v>
      </c>
      <c r="BL132" s="16" t="s">
        <v>144</v>
      </c>
      <c r="BM132" s="145" t="s">
        <v>259</v>
      </c>
    </row>
    <row r="133" spans="2:65" s="1" customFormat="1" ht="16.5" customHeight="1">
      <c r="B133" s="132"/>
      <c r="C133" s="133" t="s">
        <v>204</v>
      </c>
      <c r="D133" s="133" t="s">
        <v>140</v>
      </c>
      <c r="E133" s="134" t="s">
        <v>730</v>
      </c>
      <c r="F133" s="135" t="s">
        <v>731</v>
      </c>
      <c r="G133" s="136" t="s">
        <v>267</v>
      </c>
      <c r="H133" s="137">
        <v>110</v>
      </c>
      <c r="I133" s="138"/>
      <c r="J133" s="139">
        <f t="shared" si="10"/>
        <v>0</v>
      </c>
      <c r="K133" s="140"/>
      <c r="L133" s="31"/>
      <c r="M133" s="141" t="s">
        <v>1</v>
      </c>
      <c r="N133" s="142" t="s">
        <v>39</v>
      </c>
      <c r="P133" s="143">
        <f t="shared" si="11"/>
        <v>0</v>
      </c>
      <c r="Q133" s="143">
        <v>0</v>
      </c>
      <c r="R133" s="143">
        <f t="shared" si="12"/>
        <v>0</v>
      </c>
      <c r="S133" s="143">
        <v>0</v>
      </c>
      <c r="T133" s="144">
        <f t="shared" si="13"/>
        <v>0</v>
      </c>
      <c r="AR133" s="145" t="s">
        <v>144</v>
      </c>
      <c r="AT133" s="145" t="s">
        <v>140</v>
      </c>
      <c r="AU133" s="145" t="s">
        <v>81</v>
      </c>
      <c r="AY133" s="16" t="s">
        <v>137</v>
      </c>
      <c r="BE133" s="146">
        <f t="shared" si="14"/>
        <v>0</v>
      </c>
      <c r="BF133" s="146">
        <f t="shared" si="15"/>
        <v>0</v>
      </c>
      <c r="BG133" s="146">
        <f t="shared" si="16"/>
        <v>0</v>
      </c>
      <c r="BH133" s="146">
        <f t="shared" si="17"/>
        <v>0</v>
      </c>
      <c r="BI133" s="146">
        <f t="shared" si="18"/>
        <v>0</v>
      </c>
      <c r="BJ133" s="16" t="s">
        <v>145</v>
      </c>
      <c r="BK133" s="146">
        <f t="shared" si="19"/>
        <v>0</v>
      </c>
      <c r="BL133" s="16" t="s">
        <v>144</v>
      </c>
      <c r="BM133" s="145" t="s">
        <v>270</v>
      </c>
    </row>
    <row r="134" spans="2:65" s="1" customFormat="1" ht="16.5" customHeight="1">
      <c r="B134" s="132"/>
      <c r="C134" s="133" t="s">
        <v>210</v>
      </c>
      <c r="D134" s="133" t="s">
        <v>140</v>
      </c>
      <c r="E134" s="134" t="s">
        <v>732</v>
      </c>
      <c r="F134" s="135" t="s">
        <v>733</v>
      </c>
      <c r="G134" s="136" t="s">
        <v>267</v>
      </c>
      <c r="H134" s="137">
        <v>103</v>
      </c>
      <c r="I134" s="138"/>
      <c r="J134" s="139">
        <f t="shared" si="10"/>
        <v>0</v>
      </c>
      <c r="K134" s="140"/>
      <c r="L134" s="31"/>
      <c r="M134" s="141" t="s">
        <v>1</v>
      </c>
      <c r="N134" s="142" t="s">
        <v>39</v>
      </c>
      <c r="P134" s="143">
        <f t="shared" si="11"/>
        <v>0</v>
      </c>
      <c r="Q134" s="143">
        <v>0</v>
      </c>
      <c r="R134" s="143">
        <f t="shared" si="12"/>
        <v>0</v>
      </c>
      <c r="S134" s="143">
        <v>0</v>
      </c>
      <c r="T134" s="144">
        <f t="shared" si="13"/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si="14"/>
        <v>0</v>
      </c>
      <c r="BF134" s="146">
        <f t="shared" si="15"/>
        <v>0</v>
      </c>
      <c r="BG134" s="146">
        <f t="shared" si="16"/>
        <v>0</v>
      </c>
      <c r="BH134" s="146">
        <f t="shared" si="17"/>
        <v>0</v>
      </c>
      <c r="BI134" s="146">
        <f t="shared" si="18"/>
        <v>0</v>
      </c>
      <c r="BJ134" s="16" t="s">
        <v>145</v>
      </c>
      <c r="BK134" s="146">
        <f t="shared" si="19"/>
        <v>0</v>
      </c>
      <c r="BL134" s="16" t="s">
        <v>144</v>
      </c>
      <c r="BM134" s="145" t="s">
        <v>278</v>
      </c>
    </row>
    <row r="135" spans="2:65" s="1" customFormat="1" ht="16.5" customHeight="1">
      <c r="B135" s="132"/>
      <c r="C135" s="133" t="s">
        <v>216</v>
      </c>
      <c r="D135" s="133" t="s">
        <v>140</v>
      </c>
      <c r="E135" s="134" t="s">
        <v>734</v>
      </c>
      <c r="F135" s="135" t="s">
        <v>735</v>
      </c>
      <c r="G135" s="136" t="s">
        <v>267</v>
      </c>
      <c r="H135" s="137">
        <v>49</v>
      </c>
      <c r="I135" s="138"/>
      <c r="J135" s="139">
        <f t="shared" si="10"/>
        <v>0</v>
      </c>
      <c r="K135" s="140"/>
      <c r="L135" s="31"/>
      <c r="M135" s="141" t="s">
        <v>1</v>
      </c>
      <c r="N135" s="142" t="s">
        <v>39</v>
      </c>
      <c r="P135" s="143">
        <f t="shared" si="11"/>
        <v>0</v>
      </c>
      <c r="Q135" s="143">
        <v>0</v>
      </c>
      <c r="R135" s="143">
        <f t="shared" si="12"/>
        <v>0</v>
      </c>
      <c r="S135" s="143">
        <v>0</v>
      </c>
      <c r="T135" s="144">
        <f t="shared" si="1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6" t="s">
        <v>145</v>
      </c>
      <c r="BK135" s="146">
        <f t="shared" si="19"/>
        <v>0</v>
      </c>
      <c r="BL135" s="16" t="s">
        <v>144</v>
      </c>
      <c r="BM135" s="145" t="s">
        <v>286</v>
      </c>
    </row>
    <row r="136" spans="2:65" s="1" customFormat="1" ht="16.5" customHeight="1">
      <c r="B136" s="132"/>
      <c r="C136" s="133" t="s">
        <v>8</v>
      </c>
      <c r="D136" s="133" t="s">
        <v>140</v>
      </c>
      <c r="E136" s="134" t="s">
        <v>736</v>
      </c>
      <c r="F136" s="135" t="s">
        <v>737</v>
      </c>
      <c r="G136" s="136" t="s">
        <v>143</v>
      </c>
      <c r="H136" s="137">
        <v>26</v>
      </c>
      <c r="I136" s="138"/>
      <c r="J136" s="139">
        <f t="shared" si="10"/>
        <v>0</v>
      </c>
      <c r="K136" s="140"/>
      <c r="L136" s="31"/>
      <c r="M136" s="141" t="s">
        <v>1</v>
      </c>
      <c r="N136" s="142" t="s">
        <v>39</v>
      </c>
      <c r="P136" s="143">
        <f t="shared" si="11"/>
        <v>0</v>
      </c>
      <c r="Q136" s="143">
        <v>0</v>
      </c>
      <c r="R136" s="143">
        <f t="shared" si="12"/>
        <v>0</v>
      </c>
      <c r="S136" s="143">
        <v>0</v>
      </c>
      <c r="T136" s="144">
        <f t="shared" si="1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6" t="s">
        <v>145</v>
      </c>
      <c r="BK136" s="146">
        <f t="shared" si="19"/>
        <v>0</v>
      </c>
      <c r="BL136" s="16" t="s">
        <v>144</v>
      </c>
      <c r="BM136" s="145" t="s">
        <v>738</v>
      </c>
    </row>
    <row r="137" spans="2:65" s="1" customFormat="1" ht="16.5" customHeight="1">
      <c r="B137" s="132"/>
      <c r="C137" s="133" t="s">
        <v>224</v>
      </c>
      <c r="D137" s="133" t="s">
        <v>140</v>
      </c>
      <c r="E137" s="134" t="s">
        <v>739</v>
      </c>
      <c r="F137" s="135" t="s">
        <v>721</v>
      </c>
      <c r="G137" s="136" t="s">
        <v>213</v>
      </c>
      <c r="H137" s="137">
        <v>1</v>
      </c>
      <c r="I137" s="138"/>
      <c r="J137" s="139">
        <f t="shared" si="10"/>
        <v>0</v>
      </c>
      <c r="K137" s="140"/>
      <c r="L137" s="31"/>
      <c r="M137" s="141" t="s">
        <v>1</v>
      </c>
      <c r="N137" s="142" t="s">
        <v>39</v>
      </c>
      <c r="P137" s="143">
        <f t="shared" si="11"/>
        <v>0</v>
      </c>
      <c r="Q137" s="143">
        <v>0</v>
      </c>
      <c r="R137" s="143">
        <f t="shared" si="12"/>
        <v>0</v>
      </c>
      <c r="S137" s="143">
        <v>0</v>
      </c>
      <c r="T137" s="144">
        <f t="shared" si="13"/>
        <v>0</v>
      </c>
      <c r="AR137" s="145" t="s">
        <v>144</v>
      </c>
      <c r="AT137" s="145" t="s">
        <v>140</v>
      </c>
      <c r="AU137" s="145" t="s">
        <v>81</v>
      </c>
      <c r="AY137" s="16" t="s">
        <v>137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6" t="s">
        <v>145</v>
      </c>
      <c r="BK137" s="146">
        <f t="shared" si="19"/>
        <v>0</v>
      </c>
      <c r="BL137" s="16" t="s">
        <v>144</v>
      </c>
      <c r="BM137" s="145" t="s">
        <v>740</v>
      </c>
    </row>
    <row r="138" spans="2:65" s="11" customFormat="1" ht="25.9" customHeight="1">
      <c r="B138" s="120"/>
      <c r="D138" s="121" t="s">
        <v>72</v>
      </c>
      <c r="E138" s="122" t="s">
        <v>640</v>
      </c>
      <c r="F138" s="122" t="s">
        <v>741</v>
      </c>
      <c r="I138" s="123"/>
      <c r="J138" s="124">
        <f>BK138</f>
        <v>0</v>
      </c>
      <c r="L138" s="120"/>
      <c r="M138" s="125"/>
      <c r="P138" s="126">
        <f>SUM(P139:P143)</f>
        <v>0</v>
      </c>
      <c r="R138" s="126">
        <f>SUM(R139:R143)</f>
        <v>0</v>
      </c>
      <c r="T138" s="127">
        <f>SUM(T139:T143)</f>
        <v>0</v>
      </c>
      <c r="AR138" s="121" t="s">
        <v>81</v>
      </c>
      <c r="AT138" s="128" t="s">
        <v>72</v>
      </c>
      <c r="AU138" s="128" t="s">
        <v>73</v>
      </c>
      <c r="AY138" s="121" t="s">
        <v>137</v>
      </c>
      <c r="BK138" s="129">
        <f>SUM(BK139:BK143)</f>
        <v>0</v>
      </c>
    </row>
    <row r="139" spans="2:65" s="1" customFormat="1" ht="33" customHeight="1">
      <c r="B139" s="132"/>
      <c r="C139" s="133" t="s">
        <v>228</v>
      </c>
      <c r="D139" s="133" t="s">
        <v>140</v>
      </c>
      <c r="E139" s="134" t="s">
        <v>642</v>
      </c>
      <c r="F139" s="135" t="s">
        <v>742</v>
      </c>
      <c r="G139" s="136" t="s">
        <v>213</v>
      </c>
      <c r="H139" s="137">
        <v>24</v>
      </c>
      <c r="I139" s="138"/>
      <c r="J139" s="139">
        <f>ROUND(I139*H139,2)</f>
        <v>0</v>
      </c>
      <c r="K139" s="140"/>
      <c r="L139" s="31"/>
      <c r="M139" s="141" t="s">
        <v>1</v>
      </c>
      <c r="N139" s="142" t="s">
        <v>39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6" t="s">
        <v>145</v>
      </c>
      <c r="BK139" s="146">
        <f>ROUND(I139*H139,2)</f>
        <v>0</v>
      </c>
      <c r="BL139" s="16" t="s">
        <v>144</v>
      </c>
      <c r="BM139" s="145" t="s">
        <v>743</v>
      </c>
    </row>
    <row r="140" spans="2:65" s="1" customFormat="1" ht="24.2" customHeight="1">
      <c r="B140" s="132"/>
      <c r="C140" s="133" t="s">
        <v>232</v>
      </c>
      <c r="D140" s="133" t="s">
        <v>140</v>
      </c>
      <c r="E140" s="134" t="s">
        <v>744</v>
      </c>
      <c r="F140" s="135" t="s">
        <v>745</v>
      </c>
      <c r="G140" s="136" t="s">
        <v>213</v>
      </c>
      <c r="H140" s="137">
        <v>1</v>
      </c>
      <c r="I140" s="138"/>
      <c r="J140" s="139">
        <f>ROUND(I140*H140,2)</f>
        <v>0</v>
      </c>
      <c r="K140" s="140"/>
      <c r="L140" s="31"/>
      <c r="M140" s="141" t="s">
        <v>1</v>
      </c>
      <c r="N140" s="142" t="s">
        <v>39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144</v>
      </c>
      <c r="AT140" s="145" t="s">
        <v>140</v>
      </c>
      <c r="AU140" s="145" t="s">
        <v>81</v>
      </c>
      <c r="AY140" s="16" t="s">
        <v>137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6" t="s">
        <v>145</v>
      </c>
      <c r="BK140" s="146">
        <f>ROUND(I140*H140,2)</f>
        <v>0</v>
      </c>
      <c r="BL140" s="16" t="s">
        <v>144</v>
      </c>
      <c r="BM140" s="145" t="s">
        <v>305</v>
      </c>
    </row>
    <row r="141" spans="2:65" s="1" customFormat="1" ht="24.2" customHeight="1">
      <c r="B141" s="132"/>
      <c r="C141" s="133" t="s">
        <v>236</v>
      </c>
      <c r="D141" s="133" t="s">
        <v>140</v>
      </c>
      <c r="E141" s="134" t="s">
        <v>746</v>
      </c>
      <c r="F141" s="135" t="s">
        <v>747</v>
      </c>
      <c r="G141" s="136" t="s">
        <v>213</v>
      </c>
      <c r="H141" s="137">
        <v>1</v>
      </c>
      <c r="I141" s="138"/>
      <c r="J141" s="139">
        <f>ROUND(I141*H141,2)</f>
        <v>0</v>
      </c>
      <c r="K141" s="140"/>
      <c r="L141" s="31"/>
      <c r="M141" s="141" t="s">
        <v>1</v>
      </c>
      <c r="N141" s="142" t="s">
        <v>39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145</v>
      </c>
      <c r="BK141" s="146">
        <f>ROUND(I141*H141,2)</f>
        <v>0</v>
      </c>
      <c r="BL141" s="16" t="s">
        <v>144</v>
      </c>
      <c r="BM141" s="145" t="s">
        <v>315</v>
      </c>
    </row>
    <row r="142" spans="2:65" s="1" customFormat="1" ht="21.75" customHeight="1">
      <c r="B142" s="132"/>
      <c r="C142" s="133" t="s">
        <v>240</v>
      </c>
      <c r="D142" s="133" t="s">
        <v>140</v>
      </c>
      <c r="E142" s="134" t="s">
        <v>748</v>
      </c>
      <c r="F142" s="135" t="s">
        <v>749</v>
      </c>
      <c r="G142" s="136" t="s">
        <v>750</v>
      </c>
      <c r="H142" s="137">
        <v>50</v>
      </c>
      <c r="I142" s="138"/>
      <c r="J142" s="139">
        <f>ROUND(I142*H142,2)</f>
        <v>0</v>
      </c>
      <c r="K142" s="140"/>
      <c r="L142" s="31"/>
      <c r="M142" s="141" t="s">
        <v>1</v>
      </c>
      <c r="N142" s="142" t="s">
        <v>39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144</v>
      </c>
      <c r="AT142" s="145" t="s">
        <v>140</v>
      </c>
      <c r="AU142" s="145" t="s">
        <v>81</v>
      </c>
      <c r="AY142" s="16" t="s">
        <v>137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6" t="s">
        <v>145</v>
      </c>
      <c r="BK142" s="146">
        <f>ROUND(I142*H142,2)</f>
        <v>0</v>
      </c>
      <c r="BL142" s="16" t="s">
        <v>144</v>
      </c>
      <c r="BM142" s="145" t="s">
        <v>323</v>
      </c>
    </row>
    <row r="143" spans="2:65" s="1" customFormat="1" ht="16.5" customHeight="1">
      <c r="B143" s="132"/>
      <c r="C143" s="133" t="s">
        <v>7</v>
      </c>
      <c r="D143" s="133" t="s">
        <v>140</v>
      </c>
      <c r="E143" s="134" t="s">
        <v>751</v>
      </c>
      <c r="F143" s="135" t="s">
        <v>752</v>
      </c>
      <c r="G143" s="136" t="s">
        <v>213</v>
      </c>
      <c r="H143" s="137">
        <v>1</v>
      </c>
      <c r="I143" s="138"/>
      <c r="J143" s="139">
        <f>ROUND(I143*H143,2)</f>
        <v>0</v>
      </c>
      <c r="K143" s="140"/>
      <c r="L143" s="31"/>
      <c r="M143" s="183" t="s">
        <v>1</v>
      </c>
      <c r="N143" s="184" t="s">
        <v>39</v>
      </c>
      <c r="O143" s="185"/>
      <c r="P143" s="186">
        <f>O143*H143</f>
        <v>0</v>
      </c>
      <c r="Q143" s="186">
        <v>0</v>
      </c>
      <c r="R143" s="186">
        <f>Q143*H143</f>
        <v>0</v>
      </c>
      <c r="S143" s="186">
        <v>0</v>
      </c>
      <c r="T143" s="187">
        <f>S143*H143</f>
        <v>0</v>
      </c>
      <c r="AR143" s="145" t="s">
        <v>144</v>
      </c>
      <c r="AT143" s="145" t="s">
        <v>140</v>
      </c>
      <c r="AU143" s="145" t="s">
        <v>81</v>
      </c>
      <c r="AY143" s="16" t="s">
        <v>137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6" t="s">
        <v>145</v>
      </c>
      <c r="BK143" s="146">
        <f>ROUND(I143*H143,2)</f>
        <v>0</v>
      </c>
      <c r="BL143" s="16" t="s">
        <v>144</v>
      </c>
      <c r="BM143" s="145" t="s">
        <v>753</v>
      </c>
    </row>
    <row r="144" spans="2:65" s="1" customFormat="1" ht="6.95" customHeight="1"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31"/>
    </row>
  </sheetData>
  <autoFilter ref="C118:K143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6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754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ROUND((SUM(BE119:BE159)),  2)</f>
        <v>0</v>
      </c>
      <c r="I33" s="91">
        <v>0.21</v>
      </c>
      <c r="J33" s="90">
        <f>ROUND(((SUM(BE119:BE159))*I33),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ROUND((SUM(BF119:BF159)),  2)</f>
        <v>0</v>
      </c>
      <c r="I34" s="91">
        <v>0.15</v>
      </c>
      <c r="J34" s="90">
        <f>ROUND(((SUM(BF119:BF159))*I34),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ROUND((SUM(BG119:BG159)),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ROUND((SUM(BH119:BH159)),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ROUND((SUM(BI119:BI159)),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01.4 - SO 01.4 VZT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J119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755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8" customFormat="1" ht="24.95" customHeight="1">
      <c r="B98" s="103"/>
      <c r="D98" s="104" t="s">
        <v>756</v>
      </c>
      <c r="E98" s="105"/>
      <c r="F98" s="105"/>
      <c r="G98" s="105"/>
      <c r="H98" s="105"/>
      <c r="I98" s="105"/>
      <c r="J98" s="106">
        <f>J137</f>
        <v>0</v>
      </c>
      <c r="L98" s="103"/>
    </row>
    <row r="99" spans="2:12" s="8" customFormat="1" ht="24.95" customHeight="1">
      <c r="B99" s="103"/>
      <c r="D99" s="104" t="s">
        <v>757</v>
      </c>
      <c r="E99" s="105"/>
      <c r="F99" s="105"/>
      <c r="G99" s="105"/>
      <c r="H99" s="105"/>
      <c r="I99" s="105"/>
      <c r="J99" s="106">
        <f>J155</f>
        <v>0</v>
      </c>
      <c r="L99" s="103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122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27" t="str">
        <f>E7</f>
        <v>Bytový dům Mezilesí 2056 - Výměna stoupacího potrubí - I. etapa</v>
      </c>
      <c r="F109" s="228"/>
      <c r="G109" s="228"/>
      <c r="H109" s="228"/>
      <c r="L109" s="31"/>
    </row>
    <row r="110" spans="2:12" s="1" customFormat="1" ht="12" customHeight="1">
      <c r="B110" s="31"/>
      <c r="C110" s="26" t="s">
        <v>99</v>
      </c>
      <c r="L110" s="31"/>
    </row>
    <row r="111" spans="2:12" s="1" customFormat="1" ht="16.5" customHeight="1">
      <c r="B111" s="31"/>
      <c r="E111" s="188" t="str">
        <f>E9</f>
        <v>01.4 - SO 01.4 VZT</v>
      </c>
      <c r="F111" s="229"/>
      <c r="G111" s="229"/>
      <c r="H111" s="229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 </v>
      </c>
      <c r="I113" s="26" t="s">
        <v>22</v>
      </c>
      <c r="J113" s="51" t="str">
        <f>IF(J12="","",J12)</f>
        <v>5. 5. 2023</v>
      </c>
      <c r="L113" s="31"/>
    </row>
    <row r="114" spans="2:65" s="1" customFormat="1" ht="6.95" customHeight="1">
      <c r="B114" s="31"/>
      <c r="L114" s="31"/>
    </row>
    <row r="115" spans="2:65" s="1" customFormat="1" ht="15.2" customHeight="1">
      <c r="B115" s="31"/>
      <c r="C115" s="26" t="s">
        <v>24</v>
      </c>
      <c r="F115" s="24" t="str">
        <f>E15</f>
        <v xml:space="preserve"> </v>
      </c>
      <c r="I115" s="26" t="s">
        <v>29</v>
      </c>
      <c r="J115" s="29" t="str">
        <f>E21</f>
        <v xml:space="preserve"> </v>
      </c>
      <c r="L115" s="31"/>
    </row>
    <row r="116" spans="2:65" s="1" customFormat="1" ht="15.2" customHeight="1">
      <c r="B116" s="31"/>
      <c r="C116" s="26" t="s">
        <v>27</v>
      </c>
      <c r="F116" s="24" t="str">
        <f>IF(E18="","",E18)</f>
        <v>Vyplň údaj</v>
      </c>
      <c r="I116" s="26" t="s">
        <v>31</v>
      </c>
      <c r="J116" s="29" t="str">
        <f>E24</f>
        <v xml:space="preserve"> 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123</v>
      </c>
      <c r="D118" s="113" t="s">
        <v>58</v>
      </c>
      <c r="E118" s="113" t="s">
        <v>54</v>
      </c>
      <c r="F118" s="113" t="s">
        <v>55</v>
      </c>
      <c r="G118" s="113" t="s">
        <v>124</v>
      </c>
      <c r="H118" s="113" t="s">
        <v>125</v>
      </c>
      <c r="I118" s="113" t="s">
        <v>126</v>
      </c>
      <c r="J118" s="114" t="s">
        <v>103</v>
      </c>
      <c r="K118" s="115" t="s">
        <v>127</v>
      </c>
      <c r="L118" s="111"/>
      <c r="M118" s="58" t="s">
        <v>1</v>
      </c>
      <c r="N118" s="59" t="s">
        <v>37</v>
      </c>
      <c r="O118" s="59" t="s">
        <v>128</v>
      </c>
      <c r="P118" s="59" t="s">
        <v>129</v>
      </c>
      <c r="Q118" s="59" t="s">
        <v>130</v>
      </c>
      <c r="R118" s="59" t="s">
        <v>131</v>
      </c>
      <c r="S118" s="59" t="s">
        <v>132</v>
      </c>
      <c r="T118" s="60" t="s">
        <v>133</v>
      </c>
    </row>
    <row r="119" spans="2:65" s="1" customFormat="1" ht="22.9" customHeight="1">
      <c r="B119" s="31"/>
      <c r="C119" s="63" t="s">
        <v>134</v>
      </c>
      <c r="J119" s="116">
        <f>BK119</f>
        <v>0</v>
      </c>
      <c r="L119" s="31"/>
      <c r="M119" s="61"/>
      <c r="N119" s="52"/>
      <c r="O119" s="52"/>
      <c r="P119" s="117">
        <f>P120+P137+P155</f>
        <v>0</v>
      </c>
      <c r="Q119" s="52"/>
      <c r="R119" s="117">
        <f>R120+R137+R155</f>
        <v>0</v>
      </c>
      <c r="S119" s="52"/>
      <c r="T119" s="118">
        <f>T120+T137+T155</f>
        <v>2.0608</v>
      </c>
      <c r="AT119" s="16" t="s">
        <v>72</v>
      </c>
      <c r="AU119" s="16" t="s">
        <v>105</v>
      </c>
      <c r="BK119" s="119">
        <f>BK120+BK137+BK155</f>
        <v>0</v>
      </c>
    </row>
    <row r="120" spans="2:65" s="11" customFormat="1" ht="25.9" customHeight="1">
      <c r="B120" s="120"/>
      <c r="D120" s="121" t="s">
        <v>72</v>
      </c>
      <c r="E120" s="122" t="s">
        <v>563</v>
      </c>
      <c r="F120" s="122" t="s">
        <v>758</v>
      </c>
      <c r="I120" s="123"/>
      <c r="J120" s="124">
        <f>BK120</f>
        <v>0</v>
      </c>
      <c r="L120" s="120"/>
      <c r="M120" s="125"/>
      <c r="P120" s="126">
        <f>SUM(P121:P136)</f>
        <v>0</v>
      </c>
      <c r="R120" s="126">
        <f>SUM(R121:R136)</f>
        <v>0</v>
      </c>
      <c r="T120" s="127">
        <f>SUM(T121:T136)</f>
        <v>0</v>
      </c>
      <c r="AR120" s="121" t="s">
        <v>81</v>
      </c>
      <c r="AT120" s="128" t="s">
        <v>72</v>
      </c>
      <c r="AU120" s="128" t="s">
        <v>73</v>
      </c>
      <c r="AY120" s="121" t="s">
        <v>137</v>
      </c>
      <c r="BK120" s="129">
        <f>SUM(BK121:BK136)</f>
        <v>0</v>
      </c>
    </row>
    <row r="121" spans="2:65" s="1" customFormat="1" ht="24.2" customHeight="1">
      <c r="B121" s="132"/>
      <c r="C121" s="133" t="s">
        <v>81</v>
      </c>
      <c r="D121" s="133" t="s">
        <v>140</v>
      </c>
      <c r="E121" s="134" t="s">
        <v>759</v>
      </c>
      <c r="F121" s="135" t="s">
        <v>760</v>
      </c>
      <c r="G121" s="136" t="s">
        <v>586</v>
      </c>
      <c r="H121" s="137">
        <v>24</v>
      </c>
      <c r="I121" s="138"/>
      <c r="J121" s="139">
        <f t="shared" ref="J121:J136" si="0">ROUND(I121*H121,2)</f>
        <v>0</v>
      </c>
      <c r="K121" s="140"/>
      <c r="L121" s="31"/>
      <c r="M121" s="141" t="s">
        <v>1</v>
      </c>
      <c r="N121" s="142" t="s">
        <v>39</v>
      </c>
      <c r="P121" s="143">
        <f t="shared" ref="P121:P136" si="1">O121*H121</f>
        <v>0</v>
      </c>
      <c r="Q121" s="143">
        <v>0</v>
      </c>
      <c r="R121" s="143">
        <f t="shared" ref="R121:R136" si="2">Q121*H121</f>
        <v>0</v>
      </c>
      <c r="S121" s="143">
        <v>0</v>
      </c>
      <c r="T121" s="144">
        <f t="shared" ref="T121:T136" si="3">S121*H121</f>
        <v>0</v>
      </c>
      <c r="AR121" s="145" t="s">
        <v>144</v>
      </c>
      <c r="AT121" s="145" t="s">
        <v>140</v>
      </c>
      <c r="AU121" s="145" t="s">
        <v>81</v>
      </c>
      <c r="AY121" s="16" t="s">
        <v>137</v>
      </c>
      <c r="BE121" s="146">
        <f t="shared" ref="BE121:BE136" si="4">IF(N121="základní",J121,0)</f>
        <v>0</v>
      </c>
      <c r="BF121" s="146">
        <f t="shared" ref="BF121:BF136" si="5">IF(N121="snížená",J121,0)</f>
        <v>0</v>
      </c>
      <c r="BG121" s="146">
        <f t="shared" ref="BG121:BG136" si="6">IF(N121="zákl. přenesená",J121,0)</f>
        <v>0</v>
      </c>
      <c r="BH121" s="146">
        <f t="shared" ref="BH121:BH136" si="7">IF(N121="sníž. přenesená",J121,0)</f>
        <v>0</v>
      </c>
      <c r="BI121" s="146">
        <f t="shared" ref="BI121:BI136" si="8">IF(N121="nulová",J121,0)</f>
        <v>0</v>
      </c>
      <c r="BJ121" s="16" t="s">
        <v>145</v>
      </c>
      <c r="BK121" s="146">
        <f t="shared" ref="BK121:BK136" si="9">ROUND(I121*H121,2)</f>
        <v>0</v>
      </c>
      <c r="BL121" s="16" t="s">
        <v>144</v>
      </c>
      <c r="BM121" s="145" t="s">
        <v>145</v>
      </c>
    </row>
    <row r="122" spans="2:65" s="1" customFormat="1" ht="21.75" customHeight="1">
      <c r="B122" s="132"/>
      <c r="C122" s="133" t="s">
        <v>145</v>
      </c>
      <c r="D122" s="133" t="s">
        <v>140</v>
      </c>
      <c r="E122" s="134" t="s">
        <v>761</v>
      </c>
      <c r="F122" s="135" t="s">
        <v>762</v>
      </c>
      <c r="G122" s="136" t="s">
        <v>586</v>
      </c>
      <c r="H122" s="137">
        <v>26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144</v>
      </c>
      <c r="BM122" s="145" t="s">
        <v>144</v>
      </c>
    </row>
    <row r="123" spans="2:65" s="1" customFormat="1" ht="16.5" customHeight="1">
      <c r="B123" s="132"/>
      <c r="C123" s="133" t="s">
        <v>138</v>
      </c>
      <c r="D123" s="133" t="s">
        <v>140</v>
      </c>
      <c r="E123" s="134" t="s">
        <v>763</v>
      </c>
      <c r="F123" s="135" t="s">
        <v>764</v>
      </c>
      <c r="G123" s="136" t="s">
        <v>586</v>
      </c>
      <c r="H123" s="137">
        <v>26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161</v>
      </c>
    </row>
    <row r="124" spans="2:65" s="1" customFormat="1" ht="16.5" customHeight="1">
      <c r="B124" s="132"/>
      <c r="C124" s="133" t="s">
        <v>144</v>
      </c>
      <c r="D124" s="133" t="s">
        <v>140</v>
      </c>
      <c r="E124" s="134" t="s">
        <v>765</v>
      </c>
      <c r="F124" s="135" t="s">
        <v>766</v>
      </c>
      <c r="G124" s="136" t="s">
        <v>586</v>
      </c>
      <c r="H124" s="137">
        <v>2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182</v>
      </c>
    </row>
    <row r="125" spans="2:65" s="1" customFormat="1" ht="16.5" customHeight="1">
      <c r="B125" s="132"/>
      <c r="C125" s="133" t="s">
        <v>167</v>
      </c>
      <c r="D125" s="133" t="s">
        <v>140</v>
      </c>
      <c r="E125" s="134" t="s">
        <v>767</v>
      </c>
      <c r="F125" s="135" t="s">
        <v>768</v>
      </c>
      <c r="G125" s="136" t="s">
        <v>267</v>
      </c>
      <c r="H125" s="137">
        <v>4.5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204</v>
      </c>
    </row>
    <row r="126" spans="2:65" s="1" customFormat="1" ht="16.5" customHeight="1">
      <c r="B126" s="132"/>
      <c r="C126" s="133" t="s">
        <v>161</v>
      </c>
      <c r="D126" s="133" t="s">
        <v>140</v>
      </c>
      <c r="E126" s="134" t="s">
        <v>769</v>
      </c>
      <c r="F126" s="135" t="s">
        <v>770</v>
      </c>
      <c r="G126" s="136" t="s">
        <v>267</v>
      </c>
      <c r="H126" s="137">
        <v>4.5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216</v>
      </c>
    </row>
    <row r="127" spans="2:65" s="1" customFormat="1" ht="16.5" customHeight="1">
      <c r="B127" s="132"/>
      <c r="C127" s="133" t="s">
        <v>177</v>
      </c>
      <c r="D127" s="133" t="s">
        <v>140</v>
      </c>
      <c r="E127" s="134" t="s">
        <v>771</v>
      </c>
      <c r="F127" s="135" t="s">
        <v>772</v>
      </c>
      <c r="G127" s="136" t="s">
        <v>267</v>
      </c>
      <c r="H127" s="137">
        <v>69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232</v>
      </c>
    </row>
    <row r="128" spans="2:65" s="1" customFormat="1" ht="21.75" customHeight="1">
      <c r="B128" s="132"/>
      <c r="C128" s="133" t="s">
        <v>182</v>
      </c>
      <c r="D128" s="133" t="s">
        <v>140</v>
      </c>
      <c r="E128" s="134" t="s">
        <v>773</v>
      </c>
      <c r="F128" s="135" t="s">
        <v>774</v>
      </c>
      <c r="G128" s="136" t="s">
        <v>586</v>
      </c>
      <c r="H128" s="137">
        <v>24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240</v>
      </c>
    </row>
    <row r="129" spans="2:65" s="1" customFormat="1" ht="16.5" customHeight="1">
      <c r="B129" s="132"/>
      <c r="C129" s="133" t="s">
        <v>187</v>
      </c>
      <c r="D129" s="133" t="s">
        <v>140</v>
      </c>
      <c r="E129" s="134" t="s">
        <v>775</v>
      </c>
      <c r="F129" s="135" t="s">
        <v>776</v>
      </c>
      <c r="G129" s="136" t="s">
        <v>586</v>
      </c>
      <c r="H129" s="137">
        <v>24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144</v>
      </c>
      <c r="AT129" s="145" t="s">
        <v>140</v>
      </c>
      <c r="AU129" s="145" t="s">
        <v>81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144</v>
      </c>
      <c r="BM129" s="145" t="s">
        <v>248</v>
      </c>
    </row>
    <row r="130" spans="2:65" s="1" customFormat="1" ht="16.5" customHeight="1">
      <c r="B130" s="132"/>
      <c r="C130" s="133" t="s">
        <v>191</v>
      </c>
      <c r="D130" s="133" t="s">
        <v>140</v>
      </c>
      <c r="E130" s="134" t="s">
        <v>777</v>
      </c>
      <c r="F130" s="135" t="s">
        <v>778</v>
      </c>
      <c r="G130" s="136" t="s">
        <v>586</v>
      </c>
      <c r="H130" s="137">
        <v>48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144</v>
      </c>
      <c r="BM130" s="145" t="s">
        <v>779</v>
      </c>
    </row>
    <row r="131" spans="2:65" s="1" customFormat="1" ht="16.5" customHeight="1">
      <c r="B131" s="132"/>
      <c r="C131" s="133" t="s">
        <v>198</v>
      </c>
      <c r="D131" s="133" t="s">
        <v>140</v>
      </c>
      <c r="E131" s="134" t="s">
        <v>780</v>
      </c>
      <c r="F131" s="135" t="s">
        <v>781</v>
      </c>
      <c r="G131" s="136" t="s">
        <v>586</v>
      </c>
      <c r="H131" s="137">
        <v>2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144</v>
      </c>
      <c r="AT131" s="145" t="s">
        <v>140</v>
      </c>
      <c r="AU131" s="145" t="s">
        <v>81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144</v>
      </c>
      <c r="BM131" s="145" t="s">
        <v>270</v>
      </c>
    </row>
    <row r="132" spans="2:65" s="1" customFormat="1" ht="16.5" customHeight="1">
      <c r="B132" s="132"/>
      <c r="C132" s="133" t="s">
        <v>204</v>
      </c>
      <c r="D132" s="133" t="s">
        <v>140</v>
      </c>
      <c r="E132" s="134" t="s">
        <v>782</v>
      </c>
      <c r="F132" s="135" t="s">
        <v>783</v>
      </c>
      <c r="G132" s="136" t="s">
        <v>267</v>
      </c>
      <c r="H132" s="137">
        <v>50</v>
      </c>
      <c r="I132" s="138"/>
      <c r="J132" s="139">
        <f t="shared" si="0"/>
        <v>0</v>
      </c>
      <c r="K132" s="140"/>
      <c r="L132" s="31"/>
      <c r="M132" s="141" t="s">
        <v>1</v>
      </c>
      <c r="N132" s="142" t="s">
        <v>39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145</v>
      </c>
      <c r="BK132" s="146">
        <f t="shared" si="9"/>
        <v>0</v>
      </c>
      <c r="BL132" s="16" t="s">
        <v>144</v>
      </c>
      <c r="BM132" s="145" t="s">
        <v>286</v>
      </c>
    </row>
    <row r="133" spans="2:65" s="1" customFormat="1" ht="16.5" customHeight="1">
      <c r="B133" s="132"/>
      <c r="C133" s="133" t="s">
        <v>210</v>
      </c>
      <c r="D133" s="133" t="s">
        <v>140</v>
      </c>
      <c r="E133" s="134" t="s">
        <v>784</v>
      </c>
      <c r="F133" s="135" t="s">
        <v>785</v>
      </c>
      <c r="G133" s="136" t="s">
        <v>267</v>
      </c>
      <c r="H133" s="137">
        <v>4</v>
      </c>
      <c r="I133" s="138"/>
      <c r="J133" s="139">
        <f t="shared" si="0"/>
        <v>0</v>
      </c>
      <c r="K133" s="140"/>
      <c r="L133" s="31"/>
      <c r="M133" s="141" t="s">
        <v>1</v>
      </c>
      <c r="N133" s="142" t="s">
        <v>39</v>
      </c>
      <c r="P133" s="143">
        <f t="shared" si="1"/>
        <v>0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144</v>
      </c>
      <c r="AT133" s="145" t="s">
        <v>140</v>
      </c>
      <c r="AU133" s="145" t="s">
        <v>81</v>
      </c>
      <c r="AY133" s="16" t="s">
        <v>137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6" t="s">
        <v>145</v>
      </c>
      <c r="BK133" s="146">
        <f t="shared" si="9"/>
        <v>0</v>
      </c>
      <c r="BL133" s="16" t="s">
        <v>144</v>
      </c>
      <c r="BM133" s="145" t="s">
        <v>296</v>
      </c>
    </row>
    <row r="134" spans="2:65" s="1" customFormat="1" ht="16.5" customHeight="1">
      <c r="B134" s="132"/>
      <c r="C134" s="133" t="s">
        <v>216</v>
      </c>
      <c r="D134" s="133" t="s">
        <v>140</v>
      </c>
      <c r="E134" s="134" t="s">
        <v>786</v>
      </c>
      <c r="F134" s="135" t="s">
        <v>787</v>
      </c>
      <c r="G134" s="136" t="s">
        <v>788</v>
      </c>
      <c r="H134" s="137">
        <v>6</v>
      </c>
      <c r="I134" s="138"/>
      <c r="J134" s="139">
        <f t="shared" si="0"/>
        <v>0</v>
      </c>
      <c r="K134" s="140"/>
      <c r="L134" s="31"/>
      <c r="M134" s="141" t="s">
        <v>1</v>
      </c>
      <c r="N134" s="142" t="s">
        <v>39</v>
      </c>
      <c r="P134" s="143">
        <f t="shared" si="1"/>
        <v>0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6" t="s">
        <v>145</v>
      </c>
      <c r="BK134" s="146">
        <f t="shared" si="9"/>
        <v>0</v>
      </c>
      <c r="BL134" s="16" t="s">
        <v>144</v>
      </c>
      <c r="BM134" s="145" t="s">
        <v>305</v>
      </c>
    </row>
    <row r="135" spans="2:65" s="1" customFormat="1" ht="16.5" customHeight="1">
      <c r="B135" s="132"/>
      <c r="C135" s="133" t="s">
        <v>8</v>
      </c>
      <c r="D135" s="133" t="s">
        <v>140</v>
      </c>
      <c r="E135" s="134" t="s">
        <v>789</v>
      </c>
      <c r="F135" s="135" t="s">
        <v>790</v>
      </c>
      <c r="G135" s="136" t="s">
        <v>448</v>
      </c>
      <c r="H135" s="137">
        <v>8</v>
      </c>
      <c r="I135" s="138"/>
      <c r="J135" s="139">
        <f t="shared" si="0"/>
        <v>0</v>
      </c>
      <c r="K135" s="140"/>
      <c r="L135" s="31"/>
      <c r="M135" s="141" t="s">
        <v>1</v>
      </c>
      <c r="N135" s="142" t="s">
        <v>39</v>
      </c>
      <c r="P135" s="143">
        <f t="shared" si="1"/>
        <v>0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6" t="s">
        <v>145</v>
      </c>
      <c r="BK135" s="146">
        <f t="shared" si="9"/>
        <v>0</v>
      </c>
      <c r="BL135" s="16" t="s">
        <v>144</v>
      </c>
      <c r="BM135" s="145" t="s">
        <v>315</v>
      </c>
    </row>
    <row r="136" spans="2:65" s="1" customFormat="1" ht="16.5" customHeight="1">
      <c r="B136" s="132"/>
      <c r="C136" s="133" t="s">
        <v>224</v>
      </c>
      <c r="D136" s="133" t="s">
        <v>140</v>
      </c>
      <c r="E136" s="134" t="s">
        <v>791</v>
      </c>
      <c r="F136" s="135" t="s">
        <v>792</v>
      </c>
      <c r="G136" s="136" t="s">
        <v>586</v>
      </c>
      <c r="H136" s="137">
        <v>24</v>
      </c>
      <c r="I136" s="138"/>
      <c r="J136" s="139">
        <f t="shared" si="0"/>
        <v>0</v>
      </c>
      <c r="K136" s="140"/>
      <c r="L136" s="31"/>
      <c r="M136" s="141" t="s">
        <v>1</v>
      </c>
      <c r="N136" s="142" t="s">
        <v>39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6" t="s">
        <v>145</v>
      </c>
      <c r="BK136" s="146">
        <f t="shared" si="9"/>
        <v>0</v>
      </c>
      <c r="BL136" s="16" t="s">
        <v>144</v>
      </c>
      <c r="BM136" s="145" t="s">
        <v>323</v>
      </c>
    </row>
    <row r="137" spans="2:65" s="11" customFormat="1" ht="25.9" customHeight="1">
      <c r="B137" s="120"/>
      <c r="D137" s="121" t="s">
        <v>72</v>
      </c>
      <c r="E137" s="122" t="s">
        <v>589</v>
      </c>
      <c r="F137" s="122" t="s">
        <v>793</v>
      </c>
      <c r="I137" s="123"/>
      <c r="J137" s="124">
        <f>BK137</f>
        <v>0</v>
      </c>
      <c r="L137" s="120"/>
      <c r="M137" s="125"/>
      <c r="P137" s="126">
        <f>SUM(P138:P154)</f>
        <v>0</v>
      </c>
      <c r="R137" s="126">
        <f>SUM(R138:R154)</f>
        <v>0</v>
      </c>
      <c r="T137" s="127">
        <f>SUM(T138:T154)</f>
        <v>0</v>
      </c>
      <c r="AR137" s="121" t="s">
        <v>81</v>
      </c>
      <c r="AT137" s="128" t="s">
        <v>72</v>
      </c>
      <c r="AU137" s="128" t="s">
        <v>73</v>
      </c>
      <c r="AY137" s="121" t="s">
        <v>137</v>
      </c>
      <c r="BK137" s="129">
        <f>SUM(BK138:BK154)</f>
        <v>0</v>
      </c>
    </row>
    <row r="138" spans="2:65" s="1" customFormat="1" ht="16.5" customHeight="1">
      <c r="B138" s="132"/>
      <c r="C138" s="133" t="s">
        <v>228</v>
      </c>
      <c r="D138" s="133" t="s">
        <v>140</v>
      </c>
      <c r="E138" s="134" t="s">
        <v>794</v>
      </c>
      <c r="F138" s="135" t="s">
        <v>795</v>
      </c>
      <c r="G138" s="136" t="s">
        <v>586</v>
      </c>
      <c r="H138" s="137">
        <v>2</v>
      </c>
      <c r="I138" s="138"/>
      <c r="J138" s="139">
        <f t="shared" ref="J138:J152" si="10">ROUND(I138*H138,2)</f>
        <v>0</v>
      </c>
      <c r="K138" s="140"/>
      <c r="L138" s="31"/>
      <c r="M138" s="141" t="s">
        <v>1</v>
      </c>
      <c r="N138" s="142" t="s">
        <v>39</v>
      </c>
      <c r="P138" s="143">
        <f t="shared" ref="P138:P152" si="11">O138*H138</f>
        <v>0</v>
      </c>
      <c r="Q138" s="143">
        <v>0</v>
      </c>
      <c r="R138" s="143">
        <f t="shared" ref="R138:R152" si="12">Q138*H138</f>
        <v>0</v>
      </c>
      <c r="S138" s="143">
        <v>0</v>
      </c>
      <c r="T138" s="144">
        <f t="shared" ref="T138:T152" si="13">S138*H138</f>
        <v>0</v>
      </c>
      <c r="AR138" s="145" t="s">
        <v>144</v>
      </c>
      <c r="AT138" s="145" t="s">
        <v>140</v>
      </c>
      <c r="AU138" s="145" t="s">
        <v>81</v>
      </c>
      <c r="AY138" s="16" t="s">
        <v>137</v>
      </c>
      <c r="BE138" s="146">
        <f t="shared" ref="BE138:BE152" si="14">IF(N138="základní",J138,0)</f>
        <v>0</v>
      </c>
      <c r="BF138" s="146">
        <f t="shared" ref="BF138:BF152" si="15">IF(N138="snížená",J138,0)</f>
        <v>0</v>
      </c>
      <c r="BG138" s="146">
        <f t="shared" ref="BG138:BG152" si="16">IF(N138="zákl. přenesená",J138,0)</f>
        <v>0</v>
      </c>
      <c r="BH138" s="146">
        <f t="shared" ref="BH138:BH152" si="17">IF(N138="sníž. přenesená",J138,0)</f>
        <v>0</v>
      </c>
      <c r="BI138" s="146">
        <f t="shared" ref="BI138:BI152" si="18">IF(N138="nulová",J138,0)</f>
        <v>0</v>
      </c>
      <c r="BJ138" s="16" t="s">
        <v>145</v>
      </c>
      <c r="BK138" s="146">
        <f t="shared" ref="BK138:BK152" si="19">ROUND(I138*H138,2)</f>
        <v>0</v>
      </c>
      <c r="BL138" s="16" t="s">
        <v>144</v>
      </c>
      <c r="BM138" s="145" t="s">
        <v>345</v>
      </c>
    </row>
    <row r="139" spans="2:65" s="1" customFormat="1" ht="16.5" customHeight="1">
      <c r="B139" s="132"/>
      <c r="C139" s="133" t="s">
        <v>232</v>
      </c>
      <c r="D139" s="133" t="s">
        <v>140</v>
      </c>
      <c r="E139" s="134" t="s">
        <v>767</v>
      </c>
      <c r="F139" s="135" t="s">
        <v>768</v>
      </c>
      <c r="G139" s="136" t="s">
        <v>267</v>
      </c>
      <c r="H139" s="137">
        <v>4</v>
      </c>
      <c r="I139" s="138"/>
      <c r="J139" s="139">
        <f t="shared" si="10"/>
        <v>0</v>
      </c>
      <c r="K139" s="140"/>
      <c r="L139" s="31"/>
      <c r="M139" s="141" t="s">
        <v>1</v>
      </c>
      <c r="N139" s="142" t="s">
        <v>39</v>
      </c>
      <c r="P139" s="143">
        <f t="shared" si="11"/>
        <v>0</v>
      </c>
      <c r="Q139" s="143">
        <v>0</v>
      </c>
      <c r="R139" s="143">
        <f t="shared" si="12"/>
        <v>0</v>
      </c>
      <c r="S139" s="143">
        <v>0</v>
      </c>
      <c r="T139" s="144">
        <f t="shared" si="13"/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 t="shared" si="14"/>
        <v>0</v>
      </c>
      <c r="BF139" s="146">
        <f t="shared" si="15"/>
        <v>0</v>
      </c>
      <c r="BG139" s="146">
        <f t="shared" si="16"/>
        <v>0</v>
      </c>
      <c r="BH139" s="146">
        <f t="shared" si="17"/>
        <v>0</v>
      </c>
      <c r="BI139" s="146">
        <f t="shared" si="18"/>
        <v>0</v>
      </c>
      <c r="BJ139" s="16" t="s">
        <v>145</v>
      </c>
      <c r="BK139" s="146">
        <f t="shared" si="19"/>
        <v>0</v>
      </c>
      <c r="BL139" s="16" t="s">
        <v>144</v>
      </c>
      <c r="BM139" s="145" t="s">
        <v>359</v>
      </c>
    </row>
    <row r="140" spans="2:65" s="1" customFormat="1" ht="16.5" customHeight="1">
      <c r="B140" s="132"/>
      <c r="C140" s="133" t="s">
        <v>236</v>
      </c>
      <c r="D140" s="133" t="s">
        <v>140</v>
      </c>
      <c r="E140" s="134" t="s">
        <v>769</v>
      </c>
      <c r="F140" s="135" t="s">
        <v>770</v>
      </c>
      <c r="G140" s="136" t="s">
        <v>267</v>
      </c>
      <c r="H140" s="137">
        <v>4</v>
      </c>
      <c r="I140" s="138"/>
      <c r="J140" s="139">
        <f t="shared" si="10"/>
        <v>0</v>
      </c>
      <c r="K140" s="140"/>
      <c r="L140" s="31"/>
      <c r="M140" s="141" t="s">
        <v>1</v>
      </c>
      <c r="N140" s="142" t="s">
        <v>39</v>
      </c>
      <c r="P140" s="143">
        <f t="shared" si="11"/>
        <v>0</v>
      </c>
      <c r="Q140" s="143">
        <v>0</v>
      </c>
      <c r="R140" s="143">
        <f t="shared" si="12"/>
        <v>0</v>
      </c>
      <c r="S140" s="143">
        <v>0</v>
      </c>
      <c r="T140" s="144">
        <f t="shared" si="13"/>
        <v>0</v>
      </c>
      <c r="AR140" s="145" t="s">
        <v>144</v>
      </c>
      <c r="AT140" s="145" t="s">
        <v>140</v>
      </c>
      <c r="AU140" s="145" t="s">
        <v>81</v>
      </c>
      <c r="AY140" s="16" t="s">
        <v>137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6" t="s">
        <v>145</v>
      </c>
      <c r="BK140" s="146">
        <f t="shared" si="19"/>
        <v>0</v>
      </c>
      <c r="BL140" s="16" t="s">
        <v>144</v>
      </c>
      <c r="BM140" s="145" t="s">
        <v>367</v>
      </c>
    </row>
    <row r="141" spans="2:65" s="1" customFormat="1" ht="16.5" customHeight="1">
      <c r="B141" s="132"/>
      <c r="C141" s="133" t="s">
        <v>240</v>
      </c>
      <c r="D141" s="133" t="s">
        <v>140</v>
      </c>
      <c r="E141" s="134" t="s">
        <v>796</v>
      </c>
      <c r="F141" s="135" t="s">
        <v>797</v>
      </c>
      <c r="G141" s="136" t="s">
        <v>267</v>
      </c>
      <c r="H141" s="137">
        <v>69</v>
      </c>
      <c r="I141" s="138"/>
      <c r="J141" s="139">
        <f t="shared" si="10"/>
        <v>0</v>
      </c>
      <c r="K141" s="140"/>
      <c r="L141" s="31"/>
      <c r="M141" s="141" t="s">
        <v>1</v>
      </c>
      <c r="N141" s="142" t="s">
        <v>39</v>
      </c>
      <c r="P141" s="143">
        <f t="shared" si="11"/>
        <v>0</v>
      </c>
      <c r="Q141" s="143">
        <v>0</v>
      </c>
      <c r="R141" s="143">
        <f t="shared" si="12"/>
        <v>0</v>
      </c>
      <c r="S141" s="143">
        <v>0</v>
      </c>
      <c r="T141" s="144">
        <f t="shared" si="13"/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6" t="s">
        <v>145</v>
      </c>
      <c r="BK141" s="146">
        <f t="shared" si="19"/>
        <v>0</v>
      </c>
      <c r="BL141" s="16" t="s">
        <v>144</v>
      </c>
      <c r="BM141" s="145" t="s">
        <v>798</v>
      </c>
    </row>
    <row r="142" spans="2:65" s="1" customFormat="1" ht="21.75" customHeight="1">
      <c r="B142" s="132"/>
      <c r="C142" s="133" t="s">
        <v>7</v>
      </c>
      <c r="D142" s="133" t="s">
        <v>140</v>
      </c>
      <c r="E142" s="134" t="s">
        <v>799</v>
      </c>
      <c r="F142" s="135" t="s">
        <v>800</v>
      </c>
      <c r="G142" s="136" t="s">
        <v>586</v>
      </c>
      <c r="H142" s="137">
        <v>24</v>
      </c>
      <c r="I142" s="138"/>
      <c r="J142" s="139">
        <f t="shared" si="10"/>
        <v>0</v>
      </c>
      <c r="K142" s="140"/>
      <c r="L142" s="31"/>
      <c r="M142" s="141" t="s">
        <v>1</v>
      </c>
      <c r="N142" s="142" t="s">
        <v>39</v>
      </c>
      <c r="P142" s="143">
        <f t="shared" si="11"/>
        <v>0</v>
      </c>
      <c r="Q142" s="143">
        <v>0</v>
      </c>
      <c r="R142" s="143">
        <f t="shared" si="12"/>
        <v>0</v>
      </c>
      <c r="S142" s="143">
        <v>0</v>
      </c>
      <c r="T142" s="144">
        <f t="shared" si="13"/>
        <v>0</v>
      </c>
      <c r="AR142" s="145" t="s">
        <v>144</v>
      </c>
      <c r="AT142" s="145" t="s">
        <v>140</v>
      </c>
      <c r="AU142" s="145" t="s">
        <v>81</v>
      </c>
      <c r="AY142" s="16" t="s">
        <v>137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6" t="s">
        <v>145</v>
      </c>
      <c r="BK142" s="146">
        <f t="shared" si="19"/>
        <v>0</v>
      </c>
      <c r="BL142" s="16" t="s">
        <v>144</v>
      </c>
      <c r="BM142" s="145" t="s">
        <v>400</v>
      </c>
    </row>
    <row r="143" spans="2:65" s="1" customFormat="1" ht="16.5" customHeight="1">
      <c r="B143" s="132"/>
      <c r="C143" s="133" t="s">
        <v>248</v>
      </c>
      <c r="D143" s="133" t="s">
        <v>140</v>
      </c>
      <c r="E143" s="134" t="s">
        <v>775</v>
      </c>
      <c r="F143" s="135" t="s">
        <v>776</v>
      </c>
      <c r="G143" s="136" t="s">
        <v>586</v>
      </c>
      <c r="H143" s="137">
        <v>28</v>
      </c>
      <c r="I143" s="138"/>
      <c r="J143" s="139">
        <f t="shared" si="10"/>
        <v>0</v>
      </c>
      <c r="K143" s="140"/>
      <c r="L143" s="31"/>
      <c r="M143" s="141" t="s">
        <v>1</v>
      </c>
      <c r="N143" s="142" t="s">
        <v>39</v>
      </c>
      <c r="P143" s="143">
        <f t="shared" si="11"/>
        <v>0</v>
      </c>
      <c r="Q143" s="143">
        <v>0</v>
      </c>
      <c r="R143" s="143">
        <f t="shared" si="12"/>
        <v>0</v>
      </c>
      <c r="S143" s="143">
        <v>0</v>
      </c>
      <c r="T143" s="144">
        <f t="shared" si="13"/>
        <v>0</v>
      </c>
      <c r="AR143" s="145" t="s">
        <v>144</v>
      </c>
      <c r="AT143" s="145" t="s">
        <v>140</v>
      </c>
      <c r="AU143" s="145" t="s">
        <v>81</v>
      </c>
      <c r="AY143" s="16" t="s">
        <v>137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6" t="s">
        <v>145</v>
      </c>
      <c r="BK143" s="146">
        <f t="shared" si="19"/>
        <v>0</v>
      </c>
      <c r="BL143" s="16" t="s">
        <v>144</v>
      </c>
      <c r="BM143" s="145" t="s">
        <v>410</v>
      </c>
    </row>
    <row r="144" spans="2:65" s="1" customFormat="1" ht="16.5" customHeight="1">
      <c r="B144" s="132"/>
      <c r="C144" s="133" t="s">
        <v>254</v>
      </c>
      <c r="D144" s="133" t="s">
        <v>140</v>
      </c>
      <c r="E144" s="134" t="s">
        <v>777</v>
      </c>
      <c r="F144" s="135" t="s">
        <v>778</v>
      </c>
      <c r="G144" s="136" t="s">
        <v>586</v>
      </c>
      <c r="H144" s="137">
        <v>48</v>
      </c>
      <c r="I144" s="138"/>
      <c r="J144" s="139">
        <f t="shared" si="10"/>
        <v>0</v>
      </c>
      <c r="K144" s="140"/>
      <c r="L144" s="31"/>
      <c r="M144" s="141" t="s">
        <v>1</v>
      </c>
      <c r="N144" s="142" t="s">
        <v>39</v>
      </c>
      <c r="P144" s="143">
        <f t="shared" si="11"/>
        <v>0</v>
      </c>
      <c r="Q144" s="143">
        <v>0</v>
      </c>
      <c r="R144" s="143">
        <f t="shared" si="12"/>
        <v>0</v>
      </c>
      <c r="S144" s="143">
        <v>0</v>
      </c>
      <c r="T144" s="144">
        <f t="shared" si="13"/>
        <v>0</v>
      </c>
      <c r="AR144" s="145" t="s">
        <v>144</v>
      </c>
      <c r="AT144" s="145" t="s">
        <v>140</v>
      </c>
      <c r="AU144" s="145" t="s">
        <v>81</v>
      </c>
      <c r="AY144" s="16" t="s">
        <v>137</v>
      </c>
      <c r="BE144" s="146">
        <f t="shared" si="14"/>
        <v>0</v>
      </c>
      <c r="BF144" s="146">
        <f t="shared" si="15"/>
        <v>0</v>
      </c>
      <c r="BG144" s="146">
        <f t="shared" si="16"/>
        <v>0</v>
      </c>
      <c r="BH144" s="146">
        <f t="shared" si="17"/>
        <v>0</v>
      </c>
      <c r="BI144" s="146">
        <f t="shared" si="18"/>
        <v>0</v>
      </c>
      <c r="BJ144" s="16" t="s">
        <v>145</v>
      </c>
      <c r="BK144" s="146">
        <f t="shared" si="19"/>
        <v>0</v>
      </c>
      <c r="BL144" s="16" t="s">
        <v>144</v>
      </c>
      <c r="BM144" s="145" t="s">
        <v>801</v>
      </c>
    </row>
    <row r="145" spans="2:65" s="1" customFormat="1" ht="16.5" customHeight="1">
      <c r="B145" s="132"/>
      <c r="C145" s="133" t="s">
        <v>259</v>
      </c>
      <c r="D145" s="133" t="s">
        <v>140</v>
      </c>
      <c r="E145" s="134" t="s">
        <v>802</v>
      </c>
      <c r="F145" s="135" t="s">
        <v>803</v>
      </c>
      <c r="G145" s="136" t="s">
        <v>586</v>
      </c>
      <c r="H145" s="137">
        <v>2</v>
      </c>
      <c r="I145" s="138"/>
      <c r="J145" s="139">
        <f t="shared" si="10"/>
        <v>0</v>
      </c>
      <c r="K145" s="140"/>
      <c r="L145" s="31"/>
      <c r="M145" s="141" t="s">
        <v>1</v>
      </c>
      <c r="N145" s="142" t="s">
        <v>39</v>
      </c>
      <c r="P145" s="143">
        <f t="shared" si="11"/>
        <v>0</v>
      </c>
      <c r="Q145" s="143">
        <v>0</v>
      </c>
      <c r="R145" s="143">
        <f t="shared" si="12"/>
        <v>0</v>
      </c>
      <c r="S145" s="143">
        <v>0</v>
      </c>
      <c r="T145" s="144">
        <f t="shared" si="13"/>
        <v>0</v>
      </c>
      <c r="AR145" s="145" t="s">
        <v>144</v>
      </c>
      <c r="AT145" s="145" t="s">
        <v>140</v>
      </c>
      <c r="AU145" s="145" t="s">
        <v>81</v>
      </c>
      <c r="AY145" s="16" t="s">
        <v>137</v>
      </c>
      <c r="BE145" s="146">
        <f t="shared" si="14"/>
        <v>0</v>
      </c>
      <c r="BF145" s="146">
        <f t="shared" si="15"/>
        <v>0</v>
      </c>
      <c r="BG145" s="146">
        <f t="shared" si="16"/>
        <v>0</v>
      </c>
      <c r="BH145" s="146">
        <f t="shared" si="17"/>
        <v>0</v>
      </c>
      <c r="BI145" s="146">
        <f t="shared" si="18"/>
        <v>0</v>
      </c>
      <c r="BJ145" s="16" t="s">
        <v>145</v>
      </c>
      <c r="BK145" s="146">
        <f t="shared" si="19"/>
        <v>0</v>
      </c>
      <c r="BL145" s="16" t="s">
        <v>144</v>
      </c>
      <c r="BM145" s="145" t="s">
        <v>804</v>
      </c>
    </row>
    <row r="146" spans="2:65" s="1" customFormat="1" ht="16.5" customHeight="1">
      <c r="B146" s="132"/>
      <c r="C146" s="133" t="s">
        <v>264</v>
      </c>
      <c r="D146" s="133" t="s">
        <v>140</v>
      </c>
      <c r="E146" s="134" t="s">
        <v>805</v>
      </c>
      <c r="F146" s="135" t="s">
        <v>806</v>
      </c>
      <c r="G146" s="136" t="s">
        <v>586</v>
      </c>
      <c r="H146" s="137">
        <v>24</v>
      </c>
      <c r="I146" s="138"/>
      <c r="J146" s="139">
        <f t="shared" si="10"/>
        <v>0</v>
      </c>
      <c r="K146" s="140"/>
      <c r="L146" s="31"/>
      <c r="M146" s="141" t="s">
        <v>1</v>
      </c>
      <c r="N146" s="142" t="s">
        <v>39</v>
      </c>
      <c r="P146" s="143">
        <f t="shared" si="11"/>
        <v>0</v>
      </c>
      <c r="Q146" s="143">
        <v>0</v>
      </c>
      <c r="R146" s="143">
        <f t="shared" si="12"/>
        <v>0</v>
      </c>
      <c r="S146" s="143">
        <v>0</v>
      </c>
      <c r="T146" s="144">
        <f t="shared" si="13"/>
        <v>0</v>
      </c>
      <c r="AR146" s="145" t="s">
        <v>144</v>
      </c>
      <c r="AT146" s="145" t="s">
        <v>140</v>
      </c>
      <c r="AU146" s="145" t="s">
        <v>81</v>
      </c>
      <c r="AY146" s="16" t="s">
        <v>137</v>
      </c>
      <c r="BE146" s="146">
        <f t="shared" si="14"/>
        <v>0</v>
      </c>
      <c r="BF146" s="146">
        <f t="shared" si="15"/>
        <v>0</v>
      </c>
      <c r="BG146" s="146">
        <f t="shared" si="16"/>
        <v>0</v>
      </c>
      <c r="BH146" s="146">
        <f t="shared" si="17"/>
        <v>0</v>
      </c>
      <c r="BI146" s="146">
        <f t="shared" si="18"/>
        <v>0</v>
      </c>
      <c r="BJ146" s="16" t="s">
        <v>145</v>
      </c>
      <c r="BK146" s="146">
        <f t="shared" si="19"/>
        <v>0</v>
      </c>
      <c r="BL146" s="16" t="s">
        <v>144</v>
      </c>
      <c r="BM146" s="145" t="s">
        <v>807</v>
      </c>
    </row>
    <row r="147" spans="2:65" s="1" customFormat="1" ht="16.5" customHeight="1">
      <c r="B147" s="132"/>
      <c r="C147" s="133" t="s">
        <v>270</v>
      </c>
      <c r="D147" s="133" t="s">
        <v>140</v>
      </c>
      <c r="E147" s="134" t="s">
        <v>808</v>
      </c>
      <c r="F147" s="135" t="s">
        <v>809</v>
      </c>
      <c r="G147" s="136" t="s">
        <v>267</v>
      </c>
      <c r="H147" s="137">
        <v>13</v>
      </c>
      <c r="I147" s="138"/>
      <c r="J147" s="139">
        <f t="shared" si="10"/>
        <v>0</v>
      </c>
      <c r="K147" s="140"/>
      <c r="L147" s="31"/>
      <c r="M147" s="141" t="s">
        <v>1</v>
      </c>
      <c r="N147" s="142" t="s">
        <v>39</v>
      </c>
      <c r="P147" s="143">
        <f t="shared" si="11"/>
        <v>0</v>
      </c>
      <c r="Q147" s="143">
        <v>0</v>
      </c>
      <c r="R147" s="143">
        <f t="shared" si="12"/>
        <v>0</v>
      </c>
      <c r="S147" s="143">
        <v>0</v>
      </c>
      <c r="T147" s="144">
        <f t="shared" si="13"/>
        <v>0</v>
      </c>
      <c r="AR147" s="145" t="s">
        <v>144</v>
      </c>
      <c r="AT147" s="145" t="s">
        <v>140</v>
      </c>
      <c r="AU147" s="145" t="s">
        <v>81</v>
      </c>
      <c r="AY147" s="16" t="s">
        <v>137</v>
      </c>
      <c r="BE147" s="146">
        <f t="shared" si="14"/>
        <v>0</v>
      </c>
      <c r="BF147" s="146">
        <f t="shared" si="15"/>
        <v>0</v>
      </c>
      <c r="BG147" s="146">
        <f t="shared" si="16"/>
        <v>0</v>
      </c>
      <c r="BH147" s="146">
        <f t="shared" si="17"/>
        <v>0</v>
      </c>
      <c r="BI147" s="146">
        <f t="shared" si="18"/>
        <v>0</v>
      </c>
      <c r="BJ147" s="16" t="s">
        <v>145</v>
      </c>
      <c r="BK147" s="146">
        <f t="shared" si="19"/>
        <v>0</v>
      </c>
      <c r="BL147" s="16" t="s">
        <v>144</v>
      </c>
      <c r="BM147" s="145" t="s">
        <v>810</v>
      </c>
    </row>
    <row r="148" spans="2:65" s="1" customFormat="1" ht="16.5" customHeight="1">
      <c r="B148" s="132"/>
      <c r="C148" s="133" t="s">
        <v>274</v>
      </c>
      <c r="D148" s="133" t="s">
        <v>140</v>
      </c>
      <c r="E148" s="134" t="s">
        <v>784</v>
      </c>
      <c r="F148" s="135" t="s">
        <v>785</v>
      </c>
      <c r="G148" s="136" t="s">
        <v>267</v>
      </c>
      <c r="H148" s="137">
        <v>2</v>
      </c>
      <c r="I148" s="138"/>
      <c r="J148" s="139">
        <f t="shared" si="10"/>
        <v>0</v>
      </c>
      <c r="K148" s="140"/>
      <c r="L148" s="31"/>
      <c r="M148" s="141" t="s">
        <v>1</v>
      </c>
      <c r="N148" s="142" t="s">
        <v>39</v>
      </c>
      <c r="P148" s="143">
        <f t="shared" si="11"/>
        <v>0</v>
      </c>
      <c r="Q148" s="143">
        <v>0</v>
      </c>
      <c r="R148" s="143">
        <f t="shared" si="12"/>
        <v>0</v>
      </c>
      <c r="S148" s="143">
        <v>0</v>
      </c>
      <c r="T148" s="144">
        <f t="shared" si="13"/>
        <v>0</v>
      </c>
      <c r="AR148" s="145" t="s">
        <v>144</v>
      </c>
      <c r="AT148" s="145" t="s">
        <v>140</v>
      </c>
      <c r="AU148" s="145" t="s">
        <v>81</v>
      </c>
      <c r="AY148" s="16" t="s">
        <v>137</v>
      </c>
      <c r="BE148" s="146">
        <f t="shared" si="14"/>
        <v>0</v>
      </c>
      <c r="BF148" s="146">
        <f t="shared" si="15"/>
        <v>0</v>
      </c>
      <c r="BG148" s="146">
        <f t="shared" si="16"/>
        <v>0</v>
      </c>
      <c r="BH148" s="146">
        <f t="shared" si="17"/>
        <v>0</v>
      </c>
      <c r="BI148" s="146">
        <f t="shared" si="18"/>
        <v>0</v>
      </c>
      <c r="BJ148" s="16" t="s">
        <v>145</v>
      </c>
      <c r="BK148" s="146">
        <f t="shared" si="19"/>
        <v>0</v>
      </c>
      <c r="BL148" s="16" t="s">
        <v>144</v>
      </c>
      <c r="BM148" s="145" t="s">
        <v>457</v>
      </c>
    </row>
    <row r="149" spans="2:65" s="1" customFormat="1" ht="16.5" customHeight="1">
      <c r="B149" s="132"/>
      <c r="C149" s="133" t="s">
        <v>278</v>
      </c>
      <c r="D149" s="133" t="s">
        <v>140</v>
      </c>
      <c r="E149" s="134" t="s">
        <v>786</v>
      </c>
      <c r="F149" s="135" t="s">
        <v>787</v>
      </c>
      <c r="G149" s="136" t="s">
        <v>788</v>
      </c>
      <c r="H149" s="137">
        <v>6</v>
      </c>
      <c r="I149" s="138"/>
      <c r="J149" s="139">
        <f t="shared" si="10"/>
        <v>0</v>
      </c>
      <c r="K149" s="140"/>
      <c r="L149" s="31"/>
      <c r="M149" s="141" t="s">
        <v>1</v>
      </c>
      <c r="N149" s="142" t="s">
        <v>39</v>
      </c>
      <c r="P149" s="143">
        <f t="shared" si="11"/>
        <v>0</v>
      </c>
      <c r="Q149" s="143">
        <v>0</v>
      </c>
      <c r="R149" s="143">
        <f t="shared" si="12"/>
        <v>0</v>
      </c>
      <c r="S149" s="143">
        <v>0</v>
      </c>
      <c r="T149" s="144">
        <f t="shared" si="13"/>
        <v>0</v>
      </c>
      <c r="AR149" s="145" t="s">
        <v>144</v>
      </c>
      <c r="AT149" s="145" t="s">
        <v>140</v>
      </c>
      <c r="AU149" s="145" t="s">
        <v>81</v>
      </c>
      <c r="AY149" s="16" t="s">
        <v>137</v>
      </c>
      <c r="BE149" s="146">
        <f t="shared" si="14"/>
        <v>0</v>
      </c>
      <c r="BF149" s="146">
        <f t="shared" si="15"/>
        <v>0</v>
      </c>
      <c r="BG149" s="146">
        <f t="shared" si="16"/>
        <v>0</v>
      </c>
      <c r="BH149" s="146">
        <f t="shared" si="17"/>
        <v>0</v>
      </c>
      <c r="BI149" s="146">
        <f t="shared" si="18"/>
        <v>0</v>
      </c>
      <c r="BJ149" s="16" t="s">
        <v>145</v>
      </c>
      <c r="BK149" s="146">
        <f t="shared" si="19"/>
        <v>0</v>
      </c>
      <c r="BL149" s="16" t="s">
        <v>144</v>
      </c>
      <c r="BM149" s="145" t="s">
        <v>467</v>
      </c>
    </row>
    <row r="150" spans="2:65" s="1" customFormat="1" ht="16.5" customHeight="1">
      <c r="B150" s="132"/>
      <c r="C150" s="133" t="s">
        <v>282</v>
      </c>
      <c r="D150" s="133" t="s">
        <v>140</v>
      </c>
      <c r="E150" s="134" t="s">
        <v>789</v>
      </c>
      <c r="F150" s="135" t="s">
        <v>790</v>
      </c>
      <c r="G150" s="136" t="s">
        <v>448</v>
      </c>
      <c r="H150" s="137">
        <v>4</v>
      </c>
      <c r="I150" s="138"/>
      <c r="J150" s="139">
        <f t="shared" si="10"/>
        <v>0</v>
      </c>
      <c r="K150" s="140"/>
      <c r="L150" s="31"/>
      <c r="M150" s="141" t="s">
        <v>1</v>
      </c>
      <c r="N150" s="142" t="s">
        <v>39</v>
      </c>
      <c r="P150" s="143">
        <f t="shared" si="11"/>
        <v>0</v>
      </c>
      <c r="Q150" s="143">
        <v>0</v>
      </c>
      <c r="R150" s="143">
        <f t="shared" si="12"/>
        <v>0</v>
      </c>
      <c r="S150" s="143">
        <v>0</v>
      </c>
      <c r="T150" s="144">
        <f t="shared" si="13"/>
        <v>0</v>
      </c>
      <c r="AR150" s="145" t="s">
        <v>144</v>
      </c>
      <c r="AT150" s="145" t="s">
        <v>140</v>
      </c>
      <c r="AU150" s="145" t="s">
        <v>81</v>
      </c>
      <c r="AY150" s="16" t="s">
        <v>137</v>
      </c>
      <c r="BE150" s="146">
        <f t="shared" si="14"/>
        <v>0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6" t="s">
        <v>145</v>
      </c>
      <c r="BK150" s="146">
        <f t="shared" si="19"/>
        <v>0</v>
      </c>
      <c r="BL150" s="16" t="s">
        <v>144</v>
      </c>
      <c r="BM150" s="145" t="s">
        <v>476</v>
      </c>
    </row>
    <row r="151" spans="2:65" s="1" customFormat="1" ht="16.5" customHeight="1">
      <c r="B151" s="132"/>
      <c r="C151" s="133" t="s">
        <v>286</v>
      </c>
      <c r="D151" s="133" t="s">
        <v>140</v>
      </c>
      <c r="E151" s="134" t="s">
        <v>791</v>
      </c>
      <c r="F151" s="135" t="s">
        <v>792</v>
      </c>
      <c r="G151" s="136" t="s">
        <v>586</v>
      </c>
      <c r="H151" s="137">
        <v>24</v>
      </c>
      <c r="I151" s="138"/>
      <c r="J151" s="139">
        <f t="shared" si="10"/>
        <v>0</v>
      </c>
      <c r="K151" s="140"/>
      <c r="L151" s="31"/>
      <c r="M151" s="141" t="s">
        <v>1</v>
      </c>
      <c r="N151" s="142" t="s">
        <v>39</v>
      </c>
      <c r="P151" s="143">
        <f t="shared" si="11"/>
        <v>0</v>
      </c>
      <c r="Q151" s="143">
        <v>0</v>
      </c>
      <c r="R151" s="143">
        <f t="shared" si="12"/>
        <v>0</v>
      </c>
      <c r="S151" s="143">
        <v>0</v>
      </c>
      <c r="T151" s="144">
        <f t="shared" si="13"/>
        <v>0</v>
      </c>
      <c r="AR151" s="145" t="s">
        <v>144</v>
      </c>
      <c r="AT151" s="145" t="s">
        <v>140</v>
      </c>
      <c r="AU151" s="145" t="s">
        <v>81</v>
      </c>
      <c r="AY151" s="16" t="s">
        <v>137</v>
      </c>
      <c r="BE151" s="146">
        <f t="shared" si="14"/>
        <v>0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6" t="s">
        <v>145</v>
      </c>
      <c r="BK151" s="146">
        <f t="shared" si="19"/>
        <v>0</v>
      </c>
      <c r="BL151" s="16" t="s">
        <v>144</v>
      </c>
      <c r="BM151" s="145" t="s">
        <v>485</v>
      </c>
    </row>
    <row r="152" spans="2:65" s="1" customFormat="1" ht="16.5" customHeight="1">
      <c r="B152" s="132"/>
      <c r="C152" s="133" t="s">
        <v>291</v>
      </c>
      <c r="D152" s="133" t="s">
        <v>140</v>
      </c>
      <c r="E152" s="134" t="s">
        <v>811</v>
      </c>
      <c r="F152" s="135" t="s">
        <v>812</v>
      </c>
      <c r="G152" s="136" t="s">
        <v>586</v>
      </c>
      <c r="H152" s="137">
        <v>52</v>
      </c>
      <c r="I152" s="138"/>
      <c r="J152" s="139">
        <f t="shared" si="10"/>
        <v>0</v>
      </c>
      <c r="K152" s="140"/>
      <c r="L152" s="31"/>
      <c r="M152" s="141" t="s">
        <v>1</v>
      </c>
      <c r="N152" s="142" t="s">
        <v>39</v>
      </c>
      <c r="P152" s="143">
        <f t="shared" si="11"/>
        <v>0</v>
      </c>
      <c r="Q152" s="143">
        <v>0</v>
      </c>
      <c r="R152" s="143">
        <f t="shared" si="12"/>
        <v>0</v>
      </c>
      <c r="S152" s="143">
        <v>0</v>
      </c>
      <c r="T152" s="144">
        <f t="shared" si="13"/>
        <v>0</v>
      </c>
      <c r="AR152" s="145" t="s">
        <v>144</v>
      </c>
      <c r="AT152" s="145" t="s">
        <v>140</v>
      </c>
      <c r="AU152" s="145" t="s">
        <v>81</v>
      </c>
      <c r="AY152" s="16" t="s">
        <v>137</v>
      </c>
      <c r="BE152" s="146">
        <f t="shared" si="14"/>
        <v>0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6" t="s">
        <v>145</v>
      </c>
      <c r="BK152" s="146">
        <f t="shared" si="19"/>
        <v>0</v>
      </c>
      <c r="BL152" s="16" t="s">
        <v>144</v>
      </c>
      <c r="BM152" s="145" t="s">
        <v>813</v>
      </c>
    </row>
    <row r="153" spans="2:65" s="13" customFormat="1" ht="11.25">
      <c r="B153" s="154"/>
      <c r="D153" s="148" t="s">
        <v>147</v>
      </c>
      <c r="E153" s="155" t="s">
        <v>1</v>
      </c>
      <c r="F153" s="156" t="s">
        <v>160</v>
      </c>
      <c r="H153" s="157">
        <v>52</v>
      </c>
      <c r="I153" s="158"/>
      <c r="L153" s="154"/>
      <c r="M153" s="159"/>
      <c r="T153" s="160"/>
      <c r="AT153" s="155" t="s">
        <v>147</v>
      </c>
      <c r="AU153" s="155" t="s">
        <v>81</v>
      </c>
      <c r="AV153" s="13" t="s">
        <v>145</v>
      </c>
      <c r="AW153" s="13" t="s">
        <v>30</v>
      </c>
      <c r="AX153" s="13" t="s">
        <v>73</v>
      </c>
      <c r="AY153" s="155" t="s">
        <v>137</v>
      </c>
    </row>
    <row r="154" spans="2:65" s="14" customFormat="1" ht="11.25">
      <c r="B154" s="161"/>
      <c r="D154" s="148" t="s">
        <v>147</v>
      </c>
      <c r="E154" s="162" t="s">
        <v>1</v>
      </c>
      <c r="F154" s="163" t="s">
        <v>150</v>
      </c>
      <c r="H154" s="164">
        <v>52</v>
      </c>
      <c r="I154" s="165"/>
      <c r="L154" s="161"/>
      <c r="M154" s="166"/>
      <c r="T154" s="167"/>
      <c r="AT154" s="162" t="s">
        <v>147</v>
      </c>
      <c r="AU154" s="162" t="s">
        <v>81</v>
      </c>
      <c r="AV154" s="14" t="s">
        <v>144</v>
      </c>
      <c r="AW154" s="14" t="s">
        <v>30</v>
      </c>
      <c r="AX154" s="14" t="s">
        <v>81</v>
      </c>
      <c r="AY154" s="162" t="s">
        <v>137</v>
      </c>
    </row>
    <row r="155" spans="2:65" s="11" customFormat="1" ht="25.9" customHeight="1">
      <c r="B155" s="120"/>
      <c r="D155" s="121" t="s">
        <v>72</v>
      </c>
      <c r="E155" s="122" t="s">
        <v>640</v>
      </c>
      <c r="F155" s="122" t="s">
        <v>814</v>
      </c>
      <c r="I155" s="123"/>
      <c r="J155" s="124">
        <f>BK155</f>
        <v>0</v>
      </c>
      <c r="L155" s="120"/>
      <c r="M155" s="125"/>
      <c r="P155" s="126">
        <f>SUM(P156:P159)</f>
        <v>0</v>
      </c>
      <c r="R155" s="126">
        <f>SUM(R156:R159)</f>
        <v>0</v>
      </c>
      <c r="T155" s="127">
        <f>SUM(T156:T159)</f>
        <v>2.0608</v>
      </c>
      <c r="AR155" s="121" t="s">
        <v>81</v>
      </c>
      <c r="AT155" s="128" t="s">
        <v>72</v>
      </c>
      <c r="AU155" s="128" t="s">
        <v>73</v>
      </c>
      <c r="AY155" s="121" t="s">
        <v>137</v>
      </c>
      <c r="BK155" s="129">
        <f>SUM(BK156:BK159)</f>
        <v>0</v>
      </c>
    </row>
    <row r="156" spans="2:65" s="1" customFormat="1" ht="21.75" customHeight="1">
      <c r="B156" s="132"/>
      <c r="C156" s="133" t="s">
        <v>296</v>
      </c>
      <c r="D156" s="133" t="s">
        <v>140</v>
      </c>
      <c r="E156" s="134" t="s">
        <v>815</v>
      </c>
      <c r="F156" s="135" t="s">
        <v>816</v>
      </c>
      <c r="G156" s="136" t="s">
        <v>267</v>
      </c>
      <c r="H156" s="137">
        <v>136</v>
      </c>
      <c r="I156" s="138"/>
      <c r="J156" s="139">
        <f>ROUND(I156*H156,2)</f>
        <v>0</v>
      </c>
      <c r="K156" s="140"/>
      <c r="L156" s="31"/>
      <c r="M156" s="141" t="s">
        <v>1</v>
      </c>
      <c r="N156" s="142" t="s">
        <v>39</v>
      </c>
      <c r="P156" s="143">
        <f>O156*H156</f>
        <v>0</v>
      </c>
      <c r="Q156" s="143">
        <v>0</v>
      </c>
      <c r="R156" s="143">
        <f>Q156*H156</f>
        <v>0</v>
      </c>
      <c r="S156" s="143">
        <v>1.12E-2</v>
      </c>
      <c r="T156" s="144">
        <f>S156*H156</f>
        <v>1.5231999999999999</v>
      </c>
      <c r="AR156" s="145" t="s">
        <v>144</v>
      </c>
      <c r="AT156" s="145" t="s">
        <v>140</v>
      </c>
      <c r="AU156" s="145" t="s">
        <v>81</v>
      </c>
      <c r="AY156" s="16" t="s">
        <v>137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6" t="s">
        <v>145</v>
      </c>
      <c r="BK156" s="146">
        <f>ROUND(I156*H156,2)</f>
        <v>0</v>
      </c>
      <c r="BL156" s="16" t="s">
        <v>144</v>
      </c>
      <c r="BM156" s="145" t="s">
        <v>817</v>
      </c>
    </row>
    <row r="157" spans="2:65" s="1" customFormat="1" ht="24.2" customHeight="1">
      <c r="B157" s="132"/>
      <c r="C157" s="133" t="s">
        <v>300</v>
      </c>
      <c r="D157" s="133" t="s">
        <v>140</v>
      </c>
      <c r="E157" s="134" t="s">
        <v>818</v>
      </c>
      <c r="F157" s="135" t="s">
        <v>819</v>
      </c>
      <c r="G157" s="136" t="s">
        <v>586</v>
      </c>
      <c r="H157" s="137">
        <v>48</v>
      </c>
      <c r="I157" s="138"/>
      <c r="J157" s="139">
        <f>ROUND(I157*H157,2)</f>
        <v>0</v>
      </c>
      <c r="K157" s="140"/>
      <c r="L157" s="31"/>
      <c r="M157" s="141" t="s">
        <v>1</v>
      </c>
      <c r="N157" s="142" t="s">
        <v>39</v>
      </c>
      <c r="P157" s="143">
        <f>O157*H157</f>
        <v>0</v>
      </c>
      <c r="Q157" s="143">
        <v>0</v>
      </c>
      <c r="R157" s="143">
        <f>Q157*H157</f>
        <v>0</v>
      </c>
      <c r="S157" s="143">
        <v>1.12E-2</v>
      </c>
      <c r="T157" s="144">
        <f>S157*H157</f>
        <v>0.53759999999999997</v>
      </c>
      <c r="AR157" s="145" t="s">
        <v>144</v>
      </c>
      <c r="AT157" s="145" t="s">
        <v>140</v>
      </c>
      <c r="AU157" s="145" t="s">
        <v>81</v>
      </c>
      <c r="AY157" s="16" t="s">
        <v>137</v>
      </c>
      <c r="BE157" s="146">
        <f>IF(N157="základní",J157,0)</f>
        <v>0</v>
      </c>
      <c r="BF157" s="146">
        <f>IF(N157="snížená",J157,0)</f>
        <v>0</v>
      </c>
      <c r="BG157" s="146">
        <f>IF(N157="zákl. přenesená",J157,0)</f>
        <v>0</v>
      </c>
      <c r="BH157" s="146">
        <f>IF(N157="sníž. přenesená",J157,0)</f>
        <v>0</v>
      </c>
      <c r="BI157" s="146">
        <f>IF(N157="nulová",J157,0)</f>
        <v>0</v>
      </c>
      <c r="BJ157" s="16" t="s">
        <v>145</v>
      </c>
      <c r="BK157" s="146">
        <f>ROUND(I157*H157,2)</f>
        <v>0</v>
      </c>
      <c r="BL157" s="16" t="s">
        <v>144</v>
      </c>
      <c r="BM157" s="145" t="s">
        <v>820</v>
      </c>
    </row>
    <row r="158" spans="2:65" s="1" customFormat="1" ht="16.5" customHeight="1">
      <c r="B158" s="132"/>
      <c r="C158" s="133" t="s">
        <v>305</v>
      </c>
      <c r="D158" s="133" t="s">
        <v>140</v>
      </c>
      <c r="E158" s="134" t="s">
        <v>821</v>
      </c>
      <c r="F158" s="135" t="s">
        <v>344</v>
      </c>
      <c r="G158" s="136" t="s">
        <v>213</v>
      </c>
      <c r="H158" s="137">
        <v>1</v>
      </c>
      <c r="I158" s="138"/>
      <c r="J158" s="139">
        <f>ROUND(I158*H158,2)</f>
        <v>0</v>
      </c>
      <c r="K158" s="140"/>
      <c r="L158" s="31"/>
      <c r="M158" s="141" t="s">
        <v>1</v>
      </c>
      <c r="N158" s="142" t="s">
        <v>39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144</v>
      </c>
      <c r="AT158" s="145" t="s">
        <v>140</v>
      </c>
      <c r="AU158" s="145" t="s">
        <v>81</v>
      </c>
      <c r="AY158" s="16" t="s">
        <v>137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145</v>
      </c>
      <c r="BK158" s="146">
        <f>ROUND(I158*H158,2)</f>
        <v>0</v>
      </c>
      <c r="BL158" s="16" t="s">
        <v>144</v>
      </c>
      <c r="BM158" s="145" t="s">
        <v>493</v>
      </c>
    </row>
    <row r="159" spans="2:65" s="1" customFormat="1" ht="16.5" customHeight="1">
      <c r="B159" s="132"/>
      <c r="C159" s="133" t="s">
        <v>309</v>
      </c>
      <c r="D159" s="133" t="s">
        <v>140</v>
      </c>
      <c r="E159" s="134" t="s">
        <v>822</v>
      </c>
      <c r="F159" s="135" t="s">
        <v>823</v>
      </c>
      <c r="G159" s="136" t="s">
        <v>213</v>
      </c>
      <c r="H159" s="137">
        <v>1</v>
      </c>
      <c r="I159" s="138"/>
      <c r="J159" s="139">
        <f>ROUND(I159*H159,2)</f>
        <v>0</v>
      </c>
      <c r="K159" s="140"/>
      <c r="L159" s="31"/>
      <c r="M159" s="183" t="s">
        <v>1</v>
      </c>
      <c r="N159" s="184" t="s">
        <v>39</v>
      </c>
      <c r="O159" s="185"/>
      <c r="P159" s="186">
        <f>O159*H159</f>
        <v>0</v>
      </c>
      <c r="Q159" s="186">
        <v>0</v>
      </c>
      <c r="R159" s="186">
        <f>Q159*H159</f>
        <v>0</v>
      </c>
      <c r="S159" s="186">
        <v>0</v>
      </c>
      <c r="T159" s="187">
        <f>S159*H159</f>
        <v>0</v>
      </c>
      <c r="AR159" s="145" t="s">
        <v>144</v>
      </c>
      <c r="AT159" s="145" t="s">
        <v>140</v>
      </c>
      <c r="AU159" s="145" t="s">
        <v>81</v>
      </c>
      <c r="AY159" s="16" t="s">
        <v>137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6" t="s">
        <v>145</v>
      </c>
      <c r="BK159" s="146">
        <f>ROUND(I159*H159,2)</f>
        <v>0</v>
      </c>
      <c r="BL159" s="16" t="s">
        <v>144</v>
      </c>
      <c r="BM159" s="145" t="s">
        <v>506</v>
      </c>
    </row>
    <row r="160" spans="2:65" s="1" customFormat="1" ht="6.95" customHeight="1"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31"/>
    </row>
  </sheetData>
  <autoFilter ref="C118:K159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824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ROUND((SUM(BE117:BE132)),  2)</f>
        <v>0</v>
      </c>
      <c r="I33" s="91">
        <v>0.21</v>
      </c>
      <c r="J33" s="90">
        <f>ROUND(((SUM(BE117:BE132))*I33),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ROUND((SUM(BF117:BF132)),  2)</f>
        <v>0</v>
      </c>
      <c r="I34" s="91">
        <v>0.15</v>
      </c>
      <c r="J34" s="90">
        <f>ROUND(((SUM(BF117:BF132))*I34),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ROUND((SUM(BG117:BG132)),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ROUND((SUM(BH117:BH132)),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ROUND((SUM(BI117:BI132)),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01.5 - SO 01.5 Likvidace asbestu - kanalizační potrubí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J117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825</v>
      </c>
      <c r="E97" s="105"/>
      <c r="F97" s="105"/>
      <c r="G97" s="105"/>
      <c r="H97" s="105"/>
      <c r="I97" s="105"/>
      <c r="J97" s="106">
        <f>J118</f>
        <v>0</v>
      </c>
      <c r="L97" s="103"/>
    </row>
    <row r="98" spans="2:12" s="1" customFormat="1" ht="21.75" customHeight="1">
      <c r="B98" s="31"/>
      <c r="L98" s="31"/>
    </row>
    <row r="99" spans="2:12" s="1" customFormat="1" ht="6.95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31"/>
    </row>
    <row r="103" spans="2:12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1"/>
    </row>
    <row r="104" spans="2:12" s="1" customFormat="1" ht="24.95" customHeight="1">
      <c r="B104" s="31"/>
      <c r="C104" s="20" t="s">
        <v>122</v>
      </c>
      <c r="L104" s="31"/>
    </row>
    <row r="105" spans="2:12" s="1" customFormat="1" ht="6.95" customHeight="1">
      <c r="B105" s="31"/>
      <c r="L105" s="31"/>
    </row>
    <row r="106" spans="2:12" s="1" customFormat="1" ht="12" customHeight="1">
      <c r="B106" s="31"/>
      <c r="C106" s="26" t="s">
        <v>16</v>
      </c>
      <c r="L106" s="31"/>
    </row>
    <row r="107" spans="2:12" s="1" customFormat="1" ht="16.5" customHeight="1">
      <c r="B107" s="31"/>
      <c r="E107" s="227" t="str">
        <f>E7</f>
        <v>Bytový dům Mezilesí 2056 - Výměna stoupacího potrubí - I. etapa</v>
      </c>
      <c r="F107" s="228"/>
      <c r="G107" s="228"/>
      <c r="H107" s="228"/>
      <c r="L107" s="31"/>
    </row>
    <row r="108" spans="2:12" s="1" customFormat="1" ht="12" customHeight="1">
      <c r="B108" s="31"/>
      <c r="C108" s="26" t="s">
        <v>99</v>
      </c>
      <c r="L108" s="31"/>
    </row>
    <row r="109" spans="2:12" s="1" customFormat="1" ht="16.5" customHeight="1">
      <c r="B109" s="31"/>
      <c r="E109" s="188" t="str">
        <f>E9</f>
        <v>01.5 - SO 01.5 Likvidace asbestu - kanalizační potrubí</v>
      </c>
      <c r="F109" s="229"/>
      <c r="G109" s="229"/>
      <c r="H109" s="229"/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20</v>
      </c>
      <c r="F111" s="24" t="str">
        <f>F12</f>
        <v xml:space="preserve"> </v>
      </c>
      <c r="I111" s="26" t="s">
        <v>22</v>
      </c>
      <c r="J111" s="51" t="str">
        <f>IF(J12="","",J12)</f>
        <v>5. 5. 2023</v>
      </c>
      <c r="L111" s="31"/>
    </row>
    <row r="112" spans="2:12" s="1" customFormat="1" ht="6.95" customHeight="1">
      <c r="B112" s="31"/>
      <c r="L112" s="31"/>
    </row>
    <row r="113" spans="2:65" s="1" customFormat="1" ht="15.2" customHeight="1">
      <c r="B113" s="31"/>
      <c r="C113" s="26" t="s">
        <v>24</v>
      </c>
      <c r="F113" s="24" t="str">
        <f>E15</f>
        <v xml:space="preserve"> </v>
      </c>
      <c r="I113" s="26" t="s">
        <v>29</v>
      </c>
      <c r="J113" s="29" t="str">
        <f>E21</f>
        <v xml:space="preserve"> </v>
      </c>
      <c r="L113" s="31"/>
    </row>
    <row r="114" spans="2:65" s="1" customFormat="1" ht="15.2" customHeight="1">
      <c r="B114" s="31"/>
      <c r="C114" s="26" t="s">
        <v>27</v>
      </c>
      <c r="F114" s="24" t="str">
        <f>IF(E18="","",E18)</f>
        <v>Vyplň údaj</v>
      </c>
      <c r="I114" s="26" t="s">
        <v>31</v>
      </c>
      <c r="J114" s="29" t="str">
        <f>E24</f>
        <v xml:space="preserve"> </v>
      </c>
      <c r="L114" s="31"/>
    </row>
    <row r="115" spans="2:65" s="1" customFormat="1" ht="10.35" customHeight="1">
      <c r="B115" s="31"/>
      <c r="L115" s="31"/>
    </row>
    <row r="116" spans="2:65" s="10" customFormat="1" ht="29.25" customHeight="1">
      <c r="B116" s="111"/>
      <c r="C116" s="112" t="s">
        <v>123</v>
      </c>
      <c r="D116" s="113" t="s">
        <v>58</v>
      </c>
      <c r="E116" s="113" t="s">
        <v>54</v>
      </c>
      <c r="F116" s="113" t="s">
        <v>55</v>
      </c>
      <c r="G116" s="113" t="s">
        <v>124</v>
      </c>
      <c r="H116" s="113" t="s">
        <v>125</v>
      </c>
      <c r="I116" s="113" t="s">
        <v>126</v>
      </c>
      <c r="J116" s="114" t="s">
        <v>103</v>
      </c>
      <c r="K116" s="115" t="s">
        <v>127</v>
      </c>
      <c r="L116" s="111"/>
      <c r="M116" s="58" t="s">
        <v>1</v>
      </c>
      <c r="N116" s="59" t="s">
        <v>37</v>
      </c>
      <c r="O116" s="59" t="s">
        <v>128</v>
      </c>
      <c r="P116" s="59" t="s">
        <v>129</v>
      </c>
      <c r="Q116" s="59" t="s">
        <v>130</v>
      </c>
      <c r="R116" s="59" t="s">
        <v>131</v>
      </c>
      <c r="S116" s="59" t="s">
        <v>132</v>
      </c>
      <c r="T116" s="60" t="s">
        <v>133</v>
      </c>
    </row>
    <row r="117" spans="2:65" s="1" customFormat="1" ht="22.9" customHeight="1">
      <c r="B117" s="31"/>
      <c r="C117" s="63" t="s">
        <v>134</v>
      </c>
      <c r="J117" s="116">
        <f>BK117</f>
        <v>0</v>
      </c>
      <c r="L117" s="31"/>
      <c r="M117" s="61"/>
      <c r="N117" s="52"/>
      <c r="O117" s="52"/>
      <c r="P117" s="117">
        <f>P118</f>
        <v>0</v>
      </c>
      <c r="Q117" s="52"/>
      <c r="R117" s="117">
        <f>R118</f>
        <v>0</v>
      </c>
      <c r="S117" s="52"/>
      <c r="T117" s="118">
        <f>T118</f>
        <v>0</v>
      </c>
      <c r="AT117" s="16" t="s">
        <v>72</v>
      </c>
      <c r="AU117" s="16" t="s">
        <v>105</v>
      </c>
      <c r="BK117" s="119">
        <f>BK118</f>
        <v>0</v>
      </c>
    </row>
    <row r="118" spans="2:65" s="11" customFormat="1" ht="25.9" customHeight="1">
      <c r="B118" s="120"/>
      <c r="D118" s="121" t="s">
        <v>72</v>
      </c>
      <c r="E118" s="122" t="s">
        <v>826</v>
      </c>
      <c r="F118" s="122" t="s">
        <v>662</v>
      </c>
      <c r="I118" s="123"/>
      <c r="J118" s="124">
        <f>BK118</f>
        <v>0</v>
      </c>
      <c r="L118" s="120"/>
      <c r="M118" s="125"/>
      <c r="P118" s="126">
        <f>SUM(P119:P132)</f>
        <v>0</v>
      </c>
      <c r="R118" s="126">
        <f>SUM(R119:R132)</f>
        <v>0</v>
      </c>
      <c r="T118" s="127">
        <f>SUM(T119:T132)</f>
        <v>0</v>
      </c>
      <c r="AR118" s="121" t="s">
        <v>144</v>
      </c>
      <c r="AT118" s="128" t="s">
        <v>72</v>
      </c>
      <c r="AU118" s="128" t="s">
        <v>73</v>
      </c>
      <c r="AY118" s="121" t="s">
        <v>137</v>
      </c>
      <c r="BK118" s="129">
        <f>SUM(BK119:BK132)</f>
        <v>0</v>
      </c>
    </row>
    <row r="119" spans="2:65" s="1" customFormat="1" ht="16.5" customHeight="1">
      <c r="B119" s="132"/>
      <c r="C119" s="133" t="s">
        <v>81</v>
      </c>
      <c r="D119" s="133" t="s">
        <v>140</v>
      </c>
      <c r="E119" s="134" t="s">
        <v>827</v>
      </c>
      <c r="F119" s="135" t="s">
        <v>828</v>
      </c>
      <c r="G119" s="136" t="s">
        <v>829</v>
      </c>
      <c r="H119" s="137">
        <v>288</v>
      </c>
      <c r="I119" s="138"/>
      <c r="J119" s="139">
        <f t="shared" ref="J119:J132" si="0">ROUND(I119*H119,2)</f>
        <v>0</v>
      </c>
      <c r="K119" s="140"/>
      <c r="L119" s="31"/>
      <c r="M119" s="141" t="s">
        <v>1</v>
      </c>
      <c r="N119" s="142" t="s">
        <v>39</v>
      </c>
      <c r="P119" s="143">
        <f t="shared" ref="P119:P132" si="1">O119*H119</f>
        <v>0</v>
      </c>
      <c r="Q119" s="143">
        <v>0</v>
      </c>
      <c r="R119" s="143">
        <f t="shared" ref="R119:R132" si="2">Q119*H119</f>
        <v>0</v>
      </c>
      <c r="S119" s="143">
        <v>0</v>
      </c>
      <c r="T119" s="144">
        <f t="shared" ref="T119:T132" si="3">S119*H119</f>
        <v>0</v>
      </c>
      <c r="AR119" s="145" t="s">
        <v>830</v>
      </c>
      <c r="AT119" s="145" t="s">
        <v>140</v>
      </c>
      <c r="AU119" s="145" t="s">
        <v>81</v>
      </c>
      <c r="AY119" s="16" t="s">
        <v>137</v>
      </c>
      <c r="BE119" s="146">
        <f t="shared" ref="BE119:BE132" si="4">IF(N119="základní",J119,0)</f>
        <v>0</v>
      </c>
      <c r="BF119" s="146">
        <f t="shared" ref="BF119:BF132" si="5">IF(N119="snížená",J119,0)</f>
        <v>0</v>
      </c>
      <c r="BG119" s="146">
        <f t="shared" ref="BG119:BG132" si="6">IF(N119="zákl. přenesená",J119,0)</f>
        <v>0</v>
      </c>
      <c r="BH119" s="146">
        <f t="shared" ref="BH119:BH132" si="7">IF(N119="sníž. přenesená",J119,0)</f>
        <v>0</v>
      </c>
      <c r="BI119" s="146">
        <f t="shared" ref="BI119:BI132" si="8">IF(N119="nulová",J119,0)</f>
        <v>0</v>
      </c>
      <c r="BJ119" s="16" t="s">
        <v>145</v>
      </c>
      <c r="BK119" s="146">
        <f t="shared" ref="BK119:BK132" si="9">ROUND(I119*H119,2)</f>
        <v>0</v>
      </c>
      <c r="BL119" s="16" t="s">
        <v>830</v>
      </c>
      <c r="BM119" s="145" t="s">
        <v>145</v>
      </c>
    </row>
    <row r="120" spans="2:65" s="1" customFormat="1" ht="16.5" customHeight="1">
      <c r="B120" s="132"/>
      <c r="C120" s="133" t="s">
        <v>145</v>
      </c>
      <c r="D120" s="133" t="s">
        <v>140</v>
      </c>
      <c r="E120" s="134" t="s">
        <v>831</v>
      </c>
      <c r="F120" s="135" t="s">
        <v>832</v>
      </c>
      <c r="G120" s="136" t="s">
        <v>586</v>
      </c>
      <c r="H120" s="137">
        <v>24</v>
      </c>
      <c r="I120" s="138"/>
      <c r="J120" s="139">
        <f t="shared" si="0"/>
        <v>0</v>
      </c>
      <c r="K120" s="140"/>
      <c r="L120" s="31"/>
      <c r="M120" s="141" t="s">
        <v>1</v>
      </c>
      <c r="N120" s="142" t="s">
        <v>39</v>
      </c>
      <c r="P120" s="143">
        <f t="shared" si="1"/>
        <v>0</v>
      </c>
      <c r="Q120" s="143">
        <v>0</v>
      </c>
      <c r="R120" s="143">
        <f t="shared" si="2"/>
        <v>0</v>
      </c>
      <c r="S120" s="143">
        <v>0</v>
      </c>
      <c r="T120" s="144">
        <f t="shared" si="3"/>
        <v>0</v>
      </c>
      <c r="AR120" s="145" t="s">
        <v>830</v>
      </c>
      <c r="AT120" s="145" t="s">
        <v>140</v>
      </c>
      <c r="AU120" s="145" t="s">
        <v>81</v>
      </c>
      <c r="AY120" s="16" t="s">
        <v>137</v>
      </c>
      <c r="BE120" s="146">
        <f t="shared" si="4"/>
        <v>0</v>
      </c>
      <c r="BF120" s="146">
        <f t="shared" si="5"/>
        <v>0</v>
      </c>
      <c r="BG120" s="146">
        <f t="shared" si="6"/>
        <v>0</v>
      </c>
      <c r="BH120" s="146">
        <f t="shared" si="7"/>
        <v>0</v>
      </c>
      <c r="BI120" s="146">
        <f t="shared" si="8"/>
        <v>0</v>
      </c>
      <c r="BJ120" s="16" t="s">
        <v>145</v>
      </c>
      <c r="BK120" s="146">
        <f t="shared" si="9"/>
        <v>0</v>
      </c>
      <c r="BL120" s="16" t="s">
        <v>830</v>
      </c>
      <c r="BM120" s="145" t="s">
        <v>144</v>
      </c>
    </row>
    <row r="121" spans="2:65" s="1" customFormat="1" ht="16.5" customHeight="1">
      <c r="B121" s="132"/>
      <c r="C121" s="133" t="s">
        <v>138</v>
      </c>
      <c r="D121" s="133" t="s">
        <v>140</v>
      </c>
      <c r="E121" s="134" t="s">
        <v>833</v>
      </c>
      <c r="F121" s="135" t="s">
        <v>834</v>
      </c>
      <c r="G121" s="136" t="s">
        <v>835</v>
      </c>
      <c r="H121" s="137">
        <v>1200</v>
      </c>
      <c r="I121" s="138"/>
      <c r="J121" s="139">
        <f t="shared" si="0"/>
        <v>0</v>
      </c>
      <c r="K121" s="140"/>
      <c r="L121" s="31"/>
      <c r="M121" s="141" t="s">
        <v>1</v>
      </c>
      <c r="N121" s="142" t="s">
        <v>39</v>
      </c>
      <c r="P121" s="143">
        <f t="shared" si="1"/>
        <v>0</v>
      </c>
      <c r="Q121" s="143">
        <v>0</v>
      </c>
      <c r="R121" s="143">
        <f t="shared" si="2"/>
        <v>0</v>
      </c>
      <c r="S121" s="143">
        <v>0</v>
      </c>
      <c r="T121" s="144">
        <f t="shared" si="3"/>
        <v>0</v>
      </c>
      <c r="AR121" s="145" t="s">
        <v>830</v>
      </c>
      <c r="AT121" s="145" t="s">
        <v>140</v>
      </c>
      <c r="AU121" s="145" t="s">
        <v>81</v>
      </c>
      <c r="AY121" s="16" t="s">
        <v>137</v>
      </c>
      <c r="BE121" s="146">
        <f t="shared" si="4"/>
        <v>0</v>
      </c>
      <c r="BF121" s="146">
        <f t="shared" si="5"/>
        <v>0</v>
      </c>
      <c r="BG121" s="146">
        <f t="shared" si="6"/>
        <v>0</v>
      </c>
      <c r="BH121" s="146">
        <f t="shared" si="7"/>
        <v>0</v>
      </c>
      <c r="BI121" s="146">
        <f t="shared" si="8"/>
        <v>0</v>
      </c>
      <c r="BJ121" s="16" t="s">
        <v>145</v>
      </c>
      <c r="BK121" s="146">
        <f t="shared" si="9"/>
        <v>0</v>
      </c>
      <c r="BL121" s="16" t="s">
        <v>830</v>
      </c>
      <c r="BM121" s="145" t="s">
        <v>161</v>
      </c>
    </row>
    <row r="122" spans="2:65" s="1" customFormat="1" ht="16.5" customHeight="1">
      <c r="B122" s="132"/>
      <c r="C122" s="133" t="s">
        <v>144</v>
      </c>
      <c r="D122" s="133" t="s">
        <v>140</v>
      </c>
      <c r="E122" s="134" t="s">
        <v>836</v>
      </c>
      <c r="F122" s="135" t="s">
        <v>837</v>
      </c>
      <c r="G122" s="136" t="s">
        <v>835</v>
      </c>
      <c r="H122" s="137">
        <v>300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830</v>
      </c>
      <c r="AT122" s="145" t="s">
        <v>140</v>
      </c>
      <c r="AU122" s="145" t="s">
        <v>81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830</v>
      </c>
      <c r="BM122" s="145" t="s">
        <v>182</v>
      </c>
    </row>
    <row r="123" spans="2:65" s="1" customFormat="1" ht="16.5" customHeight="1">
      <c r="B123" s="132"/>
      <c r="C123" s="133" t="s">
        <v>167</v>
      </c>
      <c r="D123" s="133" t="s">
        <v>140</v>
      </c>
      <c r="E123" s="134" t="s">
        <v>838</v>
      </c>
      <c r="F123" s="135" t="s">
        <v>839</v>
      </c>
      <c r="G123" s="136" t="s">
        <v>194</v>
      </c>
      <c r="H123" s="137">
        <v>2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830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830</v>
      </c>
      <c r="BM123" s="145" t="s">
        <v>191</v>
      </c>
    </row>
    <row r="124" spans="2:65" s="1" customFormat="1" ht="16.5" customHeight="1">
      <c r="B124" s="132"/>
      <c r="C124" s="133" t="s">
        <v>161</v>
      </c>
      <c r="D124" s="133" t="s">
        <v>140</v>
      </c>
      <c r="E124" s="134" t="s">
        <v>840</v>
      </c>
      <c r="F124" s="135" t="s">
        <v>841</v>
      </c>
      <c r="G124" s="136" t="s">
        <v>586</v>
      </c>
      <c r="H124" s="137">
        <v>2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830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830</v>
      </c>
      <c r="BM124" s="145" t="s">
        <v>204</v>
      </c>
    </row>
    <row r="125" spans="2:65" s="1" customFormat="1" ht="16.5" customHeight="1">
      <c r="B125" s="132"/>
      <c r="C125" s="133" t="s">
        <v>177</v>
      </c>
      <c r="D125" s="133" t="s">
        <v>140</v>
      </c>
      <c r="E125" s="134" t="s">
        <v>842</v>
      </c>
      <c r="F125" s="135" t="s">
        <v>843</v>
      </c>
      <c r="G125" s="136" t="s">
        <v>829</v>
      </c>
      <c r="H125" s="137">
        <v>48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830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830</v>
      </c>
      <c r="BM125" s="145" t="s">
        <v>216</v>
      </c>
    </row>
    <row r="126" spans="2:65" s="1" customFormat="1" ht="16.5" customHeight="1">
      <c r="B126" s="132"/>
      <c r="C126" s="133" t="s">
        <v>182</v>
      </c>
      <c r="D126" s="133" t="s">
        <v>140</v>
      </c>
      <c r="E126" s="134" t="s">
        <v>844</v>
      </c>
      <c r="F126" s="135" t="s">
        <v>845</v>
      </c>
      <c r="G126" s="136" t="s">
        <v>829</v>
      </c>
      <c r="H126" s="137">
        <v>24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830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830</v>
      </c>
      <c r="BM126" s="145" t="s">
        <v>224</v>
      </c>
    </row>
    <row r="127" spans="2:65" s="1" customFormat="1" ht="16.5" customHeight="1">
      <c r="B127" s="132"/>
      <c r="C127" s="133" t="s">
        <v>187</v>
      </c>
      <c r="D127" s="133" t="s">
        <v>140</v>
      </c>
      <c r="E127" s="134" t="s">
        <v>846</v>
      </c>
      <c r="F127" s="135" t="s">
        <v>847</v>
      </c>
      <c r="G127" s="136" t="s">
        <v>848</v>
      </c>
      <c r="H127" s="137">
        <v>48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830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830</v>
      </c>
      <c r="BM127" s="145" t="s">
        <v>232</v>
      </c>
    </row>
    <row r="128" spans="2:65" s="1" customFormat="1" ht="16.5" customHeight="1">
      <c r="B128" s="132"/>
      <c r="C128" s="133" t="s">
        <v>191</v>
      </c>
      <c r="D128" s="133" t="s">
        <v>140</v>
      </c>
      <c r="E128" s="134" t="s">
        <v>849</v>
      </c>
      <c r="F128" s="135" t="s">
        <v>850</v>
      </c>
      <c r="G128" s="136" t="s">
        <v>848</v>
      </c>
      <c r="H128" s="137">
        <v>48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830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830</v>
      </c>
      <c r="BM128" s="145" t="s">
        <v>240</v>
      </c>
    </row>
    <row r="129" spans="2:65" s="1" customFormat="1" ht="16.5" customHeight="1">
      <c r="B129" s="132"/>
      <c r="C129" s="133" t="s">
        <v>198</v>
      </c>
      <c r="D129" s="133" t="s">
        <v>140</v>
      </c>
      <c r="E129" s="134" t="s">
        <v>851</v>
      </c>
      <c r="F129" s="135" t="s">
        <v>852</v>
      </c>
      <c r="G129" s="136" t="s">
        <v>848</v>
      </c>
      <c r="H129" s="137">
        <v>48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830</v>
      </c>
      <c r="AT129" s="145" t="s">
        <v>140</v>
      </c>
      <c r="AU129" s="145" t="s">
        <v>81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830</v>
      </c>
      <c r="BM129" s="145" t="s">
        <v>248</v>
      </c>
    </row>
    <row r="130" spans="2:65" s="1" customFormat="1" ht="16.5" customHeight="1">
      <c r="B130" s="132"/>
      <c r="C130" s="133" t="s">
        <v>204</v>
      </c>
      <c r="D130" s="133" t="s">
        <v>140</v>
      </c>
      <c r="E130" s="134" t="s">
        <v>853</v>
      </c>
      <c r="F130" s="135" t="s">
        <v>854</v>
      </c>
      <c r="G130" s="136" t="s">
        <v>848</v>
      </c>
      <c r="H130" s="137">
        <v>2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830</v>
      </c>
      <c r="AT130" s="145" t="s">
        <v>140</v>
      </c>
      <c r="AU130" s="145" t="s">
        <v>81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830</v>
      </c>
      <c r="BM130" s="145" t="s">
        <v>259</v>
      </c>
    </row>
    <row r="131" spans="2:65" s="1" customFormat="1" ht="16.5" customHeight="1">
      <c r="B131" s="132"/>
      <c r="C131" s="133" t="s">
        <v>210</v>
      </c>
      <c r="D131" s="133" t="s">
        <v>140</v>
      </c>
      <c r="E131" s="134" t="s">
        <v>855</v>
      </c>
      <c r="F131" s="135" t="s">
        <v>856</v>
      </c>
      <c r="G131" s="136" t="s">
        <v>848</v>
      </c>
      <c r="H131" s="137">
        <v>20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830</v>
      </c>
      <c r="AT131" s="145" t="s">
        <v>140</v>
      </c>
      <c r="AU131" s="145" t="s">
        <v>81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830</v>
      </c>
      <c r="BM131" s="145" t="s">
        <v>270</v>
      </c>
    </row>
    <row r="132" spans="2:65" s="1" customFormat="1" ht="16.5" customHeight="1">
      <c r="B132" s="132"/>
      <c r="C132" s="133" t="s">
        <v>216</v>
      </c>
      <c r="D132" s="133" t="s">
        <v>140</v>
      </c>
      <c r="E132" s="134" t="s">
        <v>857</v>
      </c>
      <c r="F132" s="135" t="s">
        <v>858</v>
      </c>
      <c r="G132" s="136" t="s">
        <v>848</v>
      </c>
      <c r="H132" s="137">
        <v>48</v>
      </c>
      <c r="I132" s="138"/>
      <c r="J132" s="139">
        <f t="shared" si="0"/>
        <v>0</v>
      </c>
      <c r="K132" s="140"/>
      <c r="L132" s="31"/>
      <c r="M132" s="183" t="s">
        <v>1</v>
      </c>
      <c r="N132" s="184" t="s">
        <v>39</v>
      </c>
      <c r="O132" s="185"/>
      <c r="P132" s="186">
        <f t="shared" si="1"/>
        <v>0</v>
      </c>
      <c r="Q132" s="186">
        <v>0</v>
      </c>
      <c r="R132" s="186">
        <f t="shared" si="2"/>
        <v>0</v>
      </c>
      <c r="S132" s="186">
        <v>0</v>
      </c>
      <c r="T132" s="187">
        <f t="shared" si="3"/>
        <v>0</v>
      </c>
      <c r="AR132" s="145" t="s">
        <v>830</v>
      </c>
      <c r="AT132" s="145" t="s">
        <v>140</v>
      </c>
      <c r="AU132" s="145" t="s">
        <v>81</v>
      </c>
      <c r="AY132" s="16" t="s">
        <v>137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145</v>
      </c>
      <c r="BK132" s="146">
        <f t="shared" si="9"/>
        <v>0</v>
      </c>
      <c r="BL132" s="16" t="s">
        <v>830</v>
      </c>
      <c r="BM132" s="145" t="s">
        <v>278</v>
      </c>
    </row>
    <row r="133" spans="2:65" s="1" customFormat="1" ht="6.95" customHeight="1"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31"/>
    </row>
  </sheetData>
  <autoFilter ref="C116:K132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859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ROUND((SUM(BE118:BE131)),  2)</f>
        <v>0</v>
      </c>
      <c r="I33" s="91">
        <v>0.21</v>
      </c>
      <c r="J33" s="90">
        <f>ROUND(((SUM(BE118:BE131))*I33),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ROUND((SUM(BF118:BF131)),  2)</f>
        <v>0</v>
      </c>
      <c r="I34" s="91">
        <v>0.15</v>
      </c>
      <c r="J34" s="90">
        <f>ROUND(((SUM(BF118:BF131))*I34),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ROUND((SUM(BG118:BG131)),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ROUND((SUM(BH118:BH131)),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ROUND((SUM(BI118:BI131)),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901 - VON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J118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860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9" customFormat="1" ht="19.899999999999999" customHeight="1">
      <c r="B98" s="107"/>
      <c r="D98" s="108" t="s">
        <v>861</v>
      </c>
      <c r="E98" s="109"/>
      <c r="F98" s="109"/>
      <c r="G98" s="109"/>
      <c r="H98" s="109"/>
      <c r="I98" s="109"/>
      <c r="J98" s="110">
        <f>J120</f>
        <v>0</v>
      </c>
      <c r="L98" s="107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122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16.5" customHeight="1">
      <c r="B108" s="31"/>
      <c r="E108" s="227" t="str">
        <f>E7</f>
        <v>Bytový dům Mezilesí 2056 - Výměna stoupacího potrubí - I. etapa</v>
      </c>
      <c r="F108" s="228"/>
      <c r="G108" s="228"/>
      <c r="H108" s="228"/>
      <c r="L108" s="31"/>
    </row>
    <row r="109" spans="2:12" s="1" customFormat="1" ht="12" customHeight="1">
      <c r="B109" s="31"/>
      <c r="C109" s="26" t="s">
        <v>99</v>
      </c>
      <c r="L109" s="31"/>
    </row>
    <row r="110" spans="2:12" s="1" customFormat="1" ht="16.5" customHeight="1">
      <c r="B110" s="31"/>
      <c r="E110" s="188" t="str">
        <f>E9</f>
        <v>901 - VON</v>
      </c>
      <c r="F110" s="229"/>
      <c r="G110" s="229"/>
      <c r="H110" s="229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26" t="s">
        <v>22</v>
      </c>
      <c r="J112" s="51" t="str">
        <f>IF(J12="","",J12)</f>
        <v>5. 5. 2023</v>
      </c>
      <c r="L112" s="31"/>
    </row>
    <row r="113" spans="2:65" s="1" customFormat="1" ht="6.95" customHeight="1">
      <c r="B113" s="31"/>
      <c r="L113" s="31"/>
    </row>
    <row r="114" spans="2:65" s="1" customFormat="1" ht="15.2" customHeight="1">
      <c r="B114" s="31"/>
      <c r="C114" s="26" t="s">
        <v>24</v>
      </c>
      <c r="F114" s="24" t="str">
        <f>E15</f>
        <v xml:space="preserve"> </v>
      </c>
      <c r="I114" s="26" t="s">
        <v>29</v>
      </c>
      <c r="J114" s="29" t="str">
        <f>E21</f>
        <v xml:space="preserve"> </v>
      </c>
      <c r="L114" s="31"/>
    </row>
    <row r="115" spans="2:65" s="1" customFormat="1" ht="15.2" customHeight="1">
      <c r="B115" s="31"/>
      <c r="C115" s="26" t="s">
        <v>27</v>
      </c>
      <c r="F115" s="24" t="str">
        <f>IF(E18="","",E18)</f>
        <v>Vyplň údaj</v>
      </c>
      <c r="I115" s="26" t="s">
        <v>31</v>
      </c>
      <c r="J115" s="29" t="str">
        <f>E24</f>
        <v xml:space="preserve"> 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1"/>
      <c r="C117" s="112" t="s">
        <v>123</v>
      </c>
      <c r="D117" s="113" t="s">
        <v>58</v>
      </c>
      <c r="E117" s="113" t="s">
        <v>54</v>
      </c>
      <c r="F117" s="113" t="s">
        <v>55</v>
      </c>
      <c r="G117" s="113" t="s">
        <v>124</v>
      </c>
      <c r="H117" s="113" t="s">
        <v>125</v>
      </c>
      <c r="I117" s="113" t="s">
        <v>126</v>
      </c>
      <c r="J117" s="114" t="s">
        <v>103</v>
      </c>
      <c r="K117" s="115" t="s">
        <v>127</v>
      </c>
      <c r="L117" s="111"/>
      <c r="M117" s="58" t="s">
        <v>1</v>
      </c>
      <c r="N117" s="59" t="s">
        <v>37</v>
      </c>
      <c r="O117" s="59" t="s">
        <v>128</v>
      </c>
      <c r="P117" s="59" t="s">
        <v>129</v>
      </c>
      <c r="Q117" s="59" t="s">
        <v>130</v>
      </c>
      <c r="R117" s="59" t="s">
        <v>131</v>
      </c>
      <c r="S117" s="59" t="s">
        <v>132</v>
      </c>
      <c r="T117" s="60" t="s">
        <v>133</v>
      </c>
    </row>
    <row r="118" spans="2:65" s="1" customFormat="1" ht="22.9" customHeight="1">
      <c r="B118" s="31"/>
      <c r="C118" s="63" t="s">
        <v>134</v>
      </c>
      <c r="J118" s="116">
        <f>BK118</f>
        <v>0</v>
      </c>
      <c r="L118" s="31"/>
      <c r="M118" s="61"/>
      <c r="N118" s="52"/>
      <c r="O118" s="52"/>
      <c r="P118" s="117">
        <f>P119</f>
        <v>0</v>
      </c>
      <c r="Q118" s="52"/>
      <c r="R118" s="117">
        <f>R119</f>
        <v>0</v>
      </c>
      <c r="S118" s="52"/>
      <c r="T118" s="118">
        <f>T119</f>
        <v>0</v>
      </c>
      <c r="AT118" s="16" t="s">
        <v>72</v>
      </c>
      <c r="AU118" s="16" t="s">
        <v>105</v>
      </c>
      <c r="BK118" s="119">
        <f>BK119</f>
        <v>0</v>
      </c>
    </row>
    <row r="119" spans="2:65" s="11" customFormat="1" ht="25.9" customHeight="1">
      <c r="B119" s="120"/>
      <c r="D119" s="121" t="s">
        <v>72</v>
      </c>
      <c r="E119" s="122" t="s">
        <v>662</v>
      </c>
      <c r="F119" s="122" t="s">
        <v>662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144</v>
      </c>
      <c r="AT119" s="128" t="s">
        <v>72</v>
      </c>
      <c r="AU119" s="128" t="s">
        <v>73</v>
      </c>
      <c r="AY119" s="121" t="s">
        <v>137</v>
      </c>
      <c r="BK119" s="129">
        <f>BK120</f>
        <v>0</v>
      </c>
    </row>
    <row r="120" spans="2:65" s="11" customFormat="1" ht="22.9" customHeight="1">
      <c r="B120" s="120"/>
      <c r="D120" s="121" t="s">
        <v>72</v>
      </c>
      <c r="E120" s="130" t="s">
        <v>862</v>
      </c>
      <c r="F120" s="130" t="s">
        <v>863</v>
      </c>
      <c r="I120" s="123"/>
      <c r="J120" s="131">
        <f>BK120</f>
        <v>0</v>
      </c>
      <c r="L120" s="120"/>
      <c r="M120" s="125"/>
      <c r="P120" s="126">
        <f>SUM(P121:P131)</f>
        <v>0</v>
      </c>
      <c r="R120" s="126">
        <f>SUM(R121:R131)</f>
        <v>0</v>
      </c>
      <c r="T120" s="127">
        <f>SUM(T121:T131)</f>
        <v>0</v>
      </c>
      <c r="AR120" s="121" t="s">
        <v>144</v>
      </c>
      <c r="AT120" s="128" t="s">
        <v>72</v>
      </c>
      <c r="AU120" s="128" t="s">
        <v>81</v>
      </c>
      <c r="AY120" s="121" t="s">
        <v>137</v>
      </c>
      <c r="BK120" s="129">
        <f>SUM(BK121:BK131)</f>
        <v>0</v>
      </c>
    </row>
    <row r="121" spans="2:65" s="1" customFormat="1" ht="16.5" customHeight="1">
      <c r="B121" s="132"/>
      <c r="C121" s="133" t="s">
        <v>81</v>
      </c>
      <c r="D121" s="133" t="s">
        <v>140</v>
      </c>
      <c r="E121" s="134" t="s">
        <v>864</v>
      </c>
      <c r="F121" s="135" t="s">
        <v>865</v>
      </c>
      <c r="G121" s="136" t="s">
        <v>213</v>
      </c>
      <c r="H121" s="137">
        <v>1</v>
      </c>
      <c r="I121" s="138"/>
      <c r="J121" s="139">
        <f t="shared" ref="J121:J131" si="0">ROUND(I121*H121,2)</f>
        <v>0</v>
      </c>
      <c r="K121" s="140"/>
      <c r="L121" s="31"/>
      <c r="M121" s="141" t="s">
        <v>1</v>
      </c>
      <c r="N121" s="142" t="s">
        <v>39</v>
      </c>
      <c r="P121" s="143">
        <f t="shared" ref="P121:P131" si="1">O121*H121</f>
        <v>0</v>
      </c>
      <c r="Q121" s="143">
        <v>0</v>
      </c>
      <c r="R121" s="143">
        <f t="shared" ref="R121:R131" si="2">Q121*H121</f>
        <v>0</v>
      </c>
      <c r="S121" s="143">
        <v>0</v>
      </c>
      <c r="T121" s="144">
        <f t="shared" ref="T121:T131" si="3">S121*H121</f>
        <v>0</v>
      </c>
      <c r="AR121" s="145" t="s">
        <v>866</v>
      </c>
      <c r="AT121" s="145" t="s">
        <v>140</v>
      </c>
      <c r="AU121" s="145" t="s">
        <v>145</v>
      </c>
      <c r="AY121" s="16" t="s">
        <v>137</v>
      </c>
      <c r="BE121" s="146">
        <f t="shared" ref="BE121:BE131" si="4">IF(N121="základní",J121,0)</f>
        <v>0</v>
      </c>
      <c r="BF121" s="146">
        <f t="shared" ref="BF121:BF131" si="5">IF(N121="snížená",J121,0)</f>
        <v>0</v>
      </c>
      <c r="BG121" s="146">
        <f t="shared" ref="BG121:BG131" si="6">IF(N121="zákl. přenesená",J121,0)</f>
        <v>0</v>
      </c>
      <c r="BH121" s="146">
        <f t="shared" ref="BH121:BH131" si="7">IF(N121="sníž. přenesená",J121,0)</f>
        <v>0</v>
      </c>
      <c r="BI121" s="146">
        <f t="shared" ref="BI121:BI131" si="8">IF(N121="nulová",J121,0)</f>
        <v>0</v>
      </c>
      <c r="BJ121" s="16" t="s">
        <v>145</v>
      </c>
      <c r="BK121" s="146">
        <f t="shared" ref="BK121:BK131" si="9">ROUND(I121*H121,2)</f>
        <v>0</v>
      </c>
      <c r="BL121" s="16" t="s">
        <v>866</v>
      </c>
      <c r="BM121" s="145" t="s">
        <v>867</v>
      </c>
    </row>
    <row r="122" spans="2:65" s="1" customFormat="1" ht="16.5" customHeight="1">
      <c r="B122" s="132"/>
      <c r="C122" s="133" t="s">
        <v>145</v>
      </c>
      <c r="D122" s="133" t="s">
        <v>140</v>
      </c>
      <c r="E122" s="134" t="s">
        <v>868</v>
      </c>
      <c r="F122" s="135" t="s">
        <v>869</v>
      </c>
      <c r="G122" s="136" t="s">
        <v>213</v>
      </c>
      <c r="H122" s="137">
        <v>1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866</v>
      </c>
      <c r="AT122" s="145" t="s">
        <v>140</v>
      </c>
      <c r="AU122" s="145" t="s">
        <v>145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866</v>
      </c>
      <c r="BM122" s="145" t="s">
        <v>870</v>
      </c>
    </row>
    <row r="123" spans="2:65" s="1" customFormat="1" ht="16.5" customHeight="1">
      <c r="B123" s="132"/>
      <c r="C123" s="133" t="s">
        <v>138</v>
      </c>
      <c r="D123" s="133" t="s">
        <v>140</v>
      </c>
      <c r="E123" s="134" t="s">
        <v>871</v>
      </c>
      <c r="F123" s="135" t="s">
        <v>872</v>
      </c>
      <c r="G123" s="136" t="s">
        <v>213</v>
      </c>
      <c r="H123" s="137">
        <v>1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866</v>
      </c>
      <c r="AT123" s="145" t="s">
        <v>140</v>
      </c>
      <c r="AU123" s="145" t="s">
        <v>145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866</v>
      </c>
      <c r="BM123" s="145" t="s">
        <v>873</v>
      </c>
    </row>
    <row r="124" spans="2:65" s="1" customFormat="1" ht="16.5" customHeight="1">
      <c r="B124" s="132"/>
      <c r="C124" s="133" t="s">
        <v>144</v>
      </c>
      <c r="D124" s="133" t="s">
        <v>140</v>
      </c>
      <c r="E124" s="134" t="s">
        <v>874</v>
      </c>
      <c r="F124" s="135" t="s">
        <v>875</v>
      </c>
      <c r="G124" s="136" t="s">
        <v>213</v>
      </c>
      <c r="H124" s="137">
        <v>1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866</v>
      </c>
      <c r="AT124" s="145" t="s">
        <v>140</v>
      </c>
      <c r="AU124" s="145" t="s">
        <v>145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866</v>
      </c>
      <c r="BM124" s="145" t="s">
        <v>876</v>
      </c>
    </row>
    <row r="125" spans="2:65" s="1" customFormat="1" ht="16.5" customHeight="1">
      <c r="B125" s="132"/>
      <c r="C125" s="133" t="s">
        <v>167</v>
      </c>
      <c r="D125" s="133" t="s">
        <v>140</v>
      </c>
      <c r="E125" s="134" t="s">
        <v>877</v>
      </c>
      <c r="F125" s="135" t="s">
        <v>878</v>
      </c>
      <c r="G125" s="136" t="s">
        <v>213</v>
      </c>
      <c r="H125" s="137">
        <v>1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866</v>
      </c>
      <c r="AT125" s="145" t="s">
        <v>140</v>
      </c>
      <c r="AU125" s="145" t="s">
        <v>145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866</v>
      </c>
      <c r="BM125" s="145" t="s">
        <v>879</v>
      </c>
    </row>
    <row r="126" spans="2:65" s="1" customFormat="1" ht="16.5" customHeight="1">
      <c r="B126" s="132"/>
      <c r="C126" s="133" t="s">
        <v>161</v>
      </c>
      <c r="D126" s="133" t="s">
        <v>140</v>
      </c>
      <c r="E126" s="134" t="s">
        <v>880</v>
      </c>
      <c r="F126" s="135" t="s">
        <v>881</v>
      </c>
      <c r="G126" s="136" t="s">
        <v>213</v>
      </c>
      <c r="H126" s="137">
        <v>1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866</v>
      </c>
      <c r="AT126" s="145" t="s">
        <v>140</v>
      </c>
      <c r="AU126" s="145" t="s">
        <v>145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866</v>
      </c>
      <c r="BM126" s="145" t="s">
        <v>882</v>
      </c>
    </row>
    <row r="127" spans="2:65" s="1" customFormat="1" ht="16.5" customHeight="1">
      <c r="B127" s="132"/>
      <c r="C127" s="133" t="s">
        <v>177</v>
      </c>
      <c r="D127" s="133" t="s">
        <v>140</v>
      </c>
      <c r="E127" s="134" t="s">
        <v>883</v>
      </c>
      <c r="F127" s="135" t="s">
        <v>884</v>
      </c>
      <c r="G127" s="136" t="s">
        <v>213</v>
      </c>
      <c r="H127" s="137">
        <v>1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866</v>
      </c>
      <c r="AT127" s="145" t="s">
        <v>140</v>
      </c>
      <c r="AU127" s="145" t="s">
        <v>145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866</v>
      </c>
      <c r="BM127" s="145" t="s">
        <v>885</v>
      </c>
    </row>
    <row r="128" spans="2:65" s="1" customFormat="1" ht="16.5" customHeight="1">
      <c r="B128" s="132"/>
      <c r="C128" s="133" t="s">
        <v>182</v>
      </c>
      <c r="D128" s="133" t="s">
        <v>140</v>
      </c>
      <c r="E128" s="134" t="s">
        <v>886</v>
      </c>
      <c r="F128" s="135" t="s">
        <v>887</v>
      </c>
      <c r="G128" s="136" t="s">
        <v>213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866</v>
      </c>
      <c r="AT128" s="145" t="s">
        <v>140</v>
      </c>
      <c r="AU128" s="145" t="s">
        <v>145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866</v>
      </c>
      <c r="BM128" s="145" t="s">
        <v>888</v>
      </c>
    </row>
    <row r="129" spans="2:65" s="1" customFormat="1" ht="16.5" customHeight="1">
      <c r="B129" s="132"/>
      <c r="C129" s="133" t="s">
        <v>187</v>
      </c>
      <c r="D129" s="133" t="s">
        <v>140</v>
      </c>
      <c r="E129" s="134" t="s">
        <v>889</v>
      </c>
      <c r="F129" s="135" t="s">
        <v>890</v>
      </c>
      <c r="G129" s="136" t="s">
        <v>213</v>
      </c>
      <c r="H129" s="137">
        <v>1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866</v>
      </c>
      <c r="AT129" s="145" t="s">
        <v>140</v>
      </c>
      <c r="AU129" s="145" t="s">
        <v>145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866</v>
      </c>
      <c r="BM129" s="145" t="s">
        <v>891</v>
      </c>
    </row>
    <row r="130" spans="2:65" s="1" customFormat="1" ht="16.5" customHeight="1">
      <c r="B130" s="132"/>
      <c r="C130" s="133" t="s">
        <v>191</v>
      </c>
      <c r="D130" s="133" t="s">
        <v>140</v>
      </c>
      <c r="E130" s="134" t="s">
        <v>892</v>
      </c>
      <c r="F130" s="135" t="s">
        <v>893</v>
      </c>
      <c r="G130" s="136" t="s">
        <v>213</v>
      </c>
      <c r="H130" s="137">
        <v>1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866</v>
      </c>
      <c r="AT130" s="145" t="s">
        <v>140</v>
      </c>
      <c r="AU130" s="145" t="s">
        <v>145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866</v>
      </c>
      <c r="BM130" s="145" t="s">
        <v>894</v>
      </c>
    </row>
    <row r="131" spans="2:65" s="1" customFormat="1" ht="24.2" customHeight="1">
      <c r="B131" s="132"/>
      <c r="C131" s="133" t="s">
        <v>198</v>
      </c>
      <c r="D131" s="133" t="s">
        <v>140</v>
      </c>
      <c r="E131" s="134" t="s">
        <v>895</v>
      </c>
      <c r="F131" s="135" t="s">
        <v>896</v>
      </c>
      <c r="G131" s="136" t="s">
        <v>213</v>
      </c>
      <c r="H131" s="137">
        <v>1</v>
      </c>
      <c r="I131" s="138"/>
      <c r="J131" s="139">
        <f t="shared" si="0"/>
        <v>0</v>
      </c>
      <c r="K131" s="140"/>
      <c r="L131" s="31"/>
      <c r="M131" s="183" t="s">
        <v>1</v>
      </c>
      <c r="N131" s="184" t="s">
        <v>39</v>
      </c>
      <c r="O131" s="185"/>
      <c r="P131" s="186">
        <f t="shared" si="1"/>
        <v>0</v>
      </c>
      <c r="Q131" s="186">
        <v>0</v>
      </c>
      <c r="R131" s="186">
        <f t="shared" si="2"/>
        <v>0</v>
      </c>
      <c r="S131" s="186">
        <v>0</v>
      </c>
      <c r="T131" s="187">
        <f t="shared" si="3"/>
        <v>0</v>
      </c>
      <c r="AR131" s="145" t="s">
        <v>866</v>
      </c>
      <c r="AT131" s="145" t="s">
        <v>140</v>
      </c>
      <c r="AU131" s="145" t="s">
        <v>145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866</v>
      </c>
      <c r="BM131" s="145" t="s">
        <v>897</v>
      </c>
    </row>
    <row r="132" spans="2:65" s="1" customFormat="1" ht="6.95" customHeight="1"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31"/>
    </row>
  </sheetData>
  <autoFilter ref="C117:K131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01.1 - SO 01.1 Stavební část</vt:lpstr>
      <vt:lpstr>01.2 - SO 01.2 ZTI</vt:lpstr>
      <vt:lpstr>01.3 - SO 01.3 Elektroins...</vt:lpstr>
      <vt:lpstr>01.4 - SO 01.4 VZT</vt:lpstr>
      <vt:lpstr>01.5 - SO 01.5 Likvidace ...</vt:lpstr>
      <vt:lpstr>901 - VON</vt:lpstr>
      <vt:lpstr>'01.1 - SO 01.1 Stavební část'!Názvy_tisku</vt:lpstr>
      <vt:lpstr>'01.2 - SO 01.2 ZTI'!Názvy_tisku</vt:lpstr>
      <vt:lpstr>'01.3 - SO 01.3 Elektroins...'!Názvy_tisku</vt:lpstr>
      <vt:lpstr>'01.4 - SO 01.4 VZT'!Názvy_tisku</vt:lpstr>
      <vt:lpstr>'01.5 - SO 01.5 Likvidace ...'!Názvy_tisku</vt:lpstr>
      <vt:lpstr>'901 - VON'!Názvy_tisku</vt:lpstr>
      <vt:lpstr>'Rekapitulace stavby'!Názvy_tisku</vt:lpstr>
      <vt:lpstr>'01.1 - SO 01.1 Stavební část'!Oblast_tisku</vt:lpstr>
      <vt:lpstr>'01.2 - SO 01.2 ZTI'!Oblast_tisku</vt:lpstr>
      <vt:lpstr>'01.3 - SO 01.3 Elektroins...'!Oblast_tisku</vt:lpstr>
      <vt:lpstr>'01.4 - SO 01.4 VZT'!Oblast_tisku</vt:lpstr>
      <vt:lpstr>'01.5 - SO 01.5 Likvidace 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2023-05-10T15:01:26Z</dcterms:created>
  <dcterms:modified xsi:type="dcterms:W3CDTF">2023-05-10T15:02:22Z</dcterms:modified>
</cp:coreProperties>
</file>