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SO 100.1 - Úsek 1V a 1Z -..." sheetId="2" r:id="rId2"/>
    <sheet name="SO 100.2 - Úsek 2V a 2Z -..." sheetId="3" r:id="rId3"/>
    <sheet name="SO 100.3 - Úsek 3V - Třeb..." sheetId="4" r:id="rId4"/>
    <sheet name="ON - Ostatní náklady" sheetId="5" r:id="rId5"/>
    <sheet name="VRN - Vedlejší rozpočtové..." sheetId="6" r:id="rId6"/>
    <sheet name="Pokyny pro vyplnění" sheetId="7" r:id="rId7"/>
  </sheets>
  <definedNames>
    <definedName name="_xlnm.Print_Area" localSheetId="0">'Rekapitulace stavby'!$D$4:$AO$36,'Rekapitulace stavby'!$C$42:$AQ$61</definedName>
    <definedName name="_xlnm.Print_Titles" localSheetId="0">'Rekapitulace stavby'!$52:$52</definedName>
    <definedName name="_xlnm._FilterDatabase" localSheetId="1" hidden="1">'SO 100.1 - Úsek 1V a 1Z -...'!$C$91:$K$319</definedName>
    <definedName name="_xlnm.Print_Area" localSheetId="1">'SO 100.1 - Úsek 1V a 1Z -...'!$C$4:$J$41,'SO 100.1 - Úsek 1V a 1Z -...'!$C$47:$J$71,'SO 100.1 - Úsek 1V a 1Z -...'!$C$77:$K$319</definedName>
    <definedName name="_xlnm.Print_Titles" localSheetId="1">'SO 100.1 - Úsek 1V a 1Z -...'!$91:$91</definedName>
    <definedName name="_xlnm._FilterDatabase" localSheetId="2" hidden="1">'SO 100.2 - Úsek 2V a 2Z -...'!$C$91:$K$319</definedName>
    <definedName name="_xlnm.Print_Area" localSheetId="2">'SO 100.2 - Úsek 2V a 2Z -...'!$C$4:$J$41,'SO 100.2 - Úsek 2V a 2Z -...'!$C$47:$J$71,'SO 100.2 - Úsek 2V a 2Z -...'!$C$77:$K$319</definedName>
    <definedName name="_xlnm.Print_Titles" localSheetId="2">'SO 100.2 - Úsek 2V a 2Z -...'!$91:$91</definedName>
    <definedName name="_xlnm._FilterDatabase" localSheetId="3" hidden="1">'SO 100.3 - Úsek 3V - Třeb...'!$C$91:$K$318</definedName>
    <definedName name="_xlnm.Print_Area" localSheetId="3">'SO 100.3 - Úsek 3V - Třeb...'!$C$4:$J$41,'SO 100.3 - Úsek 3V - Třeb...'!$C$47:$J$71,'SO 100.3 - Úsek 3V - Třeb...'!$C$77:$K$318</definedName>
    <definedName name="_xlnm.Print_Titles" localSheetId="3">'SO 100.3 - Úsek 3V - Třeb...'!$91:$91</definedName>
    <definedName name="_xlnm._FilterDatabase" localSheetId="4" hidden="1">'ON - Ostatní náklady'!$C$83:$K$113</definedName>
    <definedName name="_xlnm.Print_Area" localSheetId="4">'ON - Ostatní náklady'!$C$4:$J$39,'ON - Ostatní náklady'!$C$45:$J$65,'ON - Ostatní náklady'!$C$71:$K$113</definedName>
    <definedName name="_xlnm.Print_Titles" localSheetId="4">'ON - Ostatní náklady'!$83:$83</definedName>
    <definedName name="_xlnm._FilterDatabase" localSheetId="5" hidden="1">'VRN - Vedlejší rozpočtové...'!$C$82:$K$93</definedName>
    <definedName name="_xlnm.Print_Area" localSheetId="5">'VRN - Vedlejší rozpočtové...'!$C$4:$J$39,'VRN - Vedlejší rozpočtové...'!$C$45:$J$64,'VRN - Vedlejší rozpočtové...'!$C$70:$K$93</definedName>
    <definedName name="_xlnm.Print_Titles" localSheetId="5">'VRN - Vedlejší rozpočtové...'!$82:$82</definedName>
    <definedName name="_xlnm.Print_Area" localSheetId="6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6" l="1" r="J37"/>
  <c r="J36"/>
  <c i="1" r="AY60"/>
  <c i="6" r="J35"/>
  <c i="1" r="AX60"/>
  <c i="6" r="BI92"/>
  <c r="BH92"/>
  <c r="BG92"/>
  <c r="BF92"/>
  <c r="T92"/>
  <c r="T91"/>
  <c r="R92"/>
  <c r="R91"/>
  <c r="P92"/>
  <c r="P91"/>
  <c r="BI89"/>
  <c r="BH89"/>
  <c r="BG89"/>
  <c r="BF89"/>
  <c r="T89"/>
  <c r="T88"/>
  <c r="R89"/>
  <c r="R88"/>
  <c r="P89"/>
  <c r="P88"/>
  <c r="BI86"/>
  <c r="BH86"/>
  <c r="BG86"/>
  <c r="BF86"/>
  <c r="T86"/>
  <c r="T85"/>
  <c r="R86"/>
  <c r="R85"/>
  <c r="R84"/>
  <c r="R83"/>
  <c r="P86"/>
  <c r="P85"/>
  <c r="P84"/>
  <c r="P83"/>
  <c i="1" r="AU60"/>
  <c i="6" r="J80"/>
  <c r="J79"/>
  <c r="F79"/>
  <c r="F77"/>
  <c r="E75"/>
  <c r="J55"/>
  <c r="J54"/>
  <c r="F54"/>
  <c r="F52"/>
  <c r="E50"/>
  <c r="J18"/>
  <c r="E18"/>
  <c r="F80"/>
  <c r="J17"/>
  <c r="J12"/>
  <c r="J77"/>
  <c r="E7"/>
  <c r="E48"/>
  <c i="5" r="J37"/>
  <c r="J36"/>
  <c i="1" r="AY59"/>
  <c i="5" r="J35"/>
  <c i="1" r="AX59"/>
  <c i="5" r="BI110"/>
  <c r="BH110"/>
  <c r="BG110"/>
  <c r="BF110"/>
  <c r="T110"/>
  <c r="T109"/>
  <c r="R110"/>
  <c r="R109"/>
  <c r="P110"/>
  <c r="P109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T100"/>
  <c r="R101"/>
  <c r="R100"/>
  <c r="P101"/>
  <c r="P100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3"/>
  <c r="BH93"/>
  <c r="BG93"/>
  <c r="BF93"/>
  <c r="T93"/>
  <c r="R93"/>
  <c r="P93"/>
  <c r="BI91"/>
  <c r="BH91"/>
  <c r="BG91"/>
  <c r="BF91"/>
  <c r="T91"/>
  <c r="R91"/>
  <c r="P91"/>
  <c r="BI89"/>
  <c r="BH89"/>
  <c r="BG89"/>
  <c r="BF89"/>
  <c r="T89"/>
  <c r="R89"/>
  <c r="P89"/>
  <c r="BI87"/>
  <c r="BH87"/>
  <c r="BG87"/>
  <c r="BF87"/>
  <c r="T87"/>
  <c r="R87"/>
  <c r="P87"/>
  <c r="J81"/>
  <c r="J80"/>
  <c r="F80"/>
  <c r="F78"/>
  <c r="E76"/>
  <c r="J55"/>
  <c r="J54"/>
  <c r="F54"/>
  <c r="F52"/>
  <c r="E50"/>
  <c r="J18"/>
  <c r="E18"/>
  <c r="F81"/>
  <c r="J17"/>
  <c r="J12"/>
  <c r="J78"/>
  <c r="E7"/>
  <c r="E74"/>
  <c i="4" r="J39"/>
  <c r="J38"/>
  <c i="1" r="AY58"/>
  <c i="4" r="J37"/>
  <c i="1" r="AX58"/>
  <c i="4" r="BI317"/>
  <c r="BH317"/>
  <c r="BG317"/>
  <c r="BF317"/>
  <c r="T317"/>
  <c r="R317"/>
  <c r="P317"/>
  <c r="BI314"/>
  <c r="BH314"/>
  <c r="BG314"/>
  <c r="BF314"/>
  <c r="T314"/>
  <c r="R314"/>
  <c r="P314"/>
  <c r="BI310"/>
  <c r="BH310"/>
  <c r="BG310"/>
  <c r="BF310"/>
  <c r="T310"/>
  <c r="R310"/>
  <c r="P310"/>
  <c r="BI307"/>
  <c r="BH307"/>
  <c r="BG307"/>
  <c r="BF307"/>
  <c r="T307"/>
  <c r="R307"/>
  <c r="P307"/>
  <c r="BI305"/>
  <c r="BH305"/>
  <c r="BG305"/>
  <c r="BF305"/>
  <c r="T305"/>
  <c r="R305"/>
  <c r="P305"/>
  <c r="BI300"/>
  <c r="BH300"/>
  <c r="BG300"/>
  <c r="BF300"/>
  <c r="T300"/>
  <c r="R300"/>
  <c r="P300"/>
  <c r="BI296"/>
  <c r="BH296"/>
  <c r="BG296"/>
  <c r="BF296"/>
  <c r="T296"/>
  <c r="R296"/>
  <c r="P296"/>
  <c r="BI290"/>
  <c r="BH290"/>
  <c r="BG290"/>
  <c r="BF290"/>
  <c r="T290"/>
  <c r="R290"/>
  <c r="P290"/>
  <c r="BI286"/>
  <c r="BH286"/>
  <c r="BG286"/>
  <c r="BF286"/>
  <c r="T286"/>
  <c r="R286"/>
  <c r="P286"/>
  <c r="BI281"/>
  <c r="BH281"/>
  <c r="BG281"/>
  <c r="BF281"/>
  <c r="T281"/>
  <c r="R281"/>
  <c r="P281"/>
  <c r="BI277"/>
  <c r="BH277"/>
  <c r="BG277"/>
  <c r="BF277"/>
  <c r="T277"/>
  <c r="R277"/>
  <c r="P277"/>
  <c r="BI272"/>
  <c r="BH272"/>
  <c r="BG272"/>
  <c r="BF272"/>
  <c r="T272"/>
  <c r="R272"/>
  <c r="P272"/>
  <c r="BI268"/>
  <c r="BH268"/>
  <c r="BG268"/>
  <c r="BF268"/>
  <c r="T268"/>
  <c r="R268"/>
  <c r="P268"/>
  <c r="BI264"/>
  <c r="BH264"/>
  <c r="BG264"/>
  <c r="BF264"/>
  <c r="T264"/>
  <c r="R264"/>
  <c r="P264"/>
  <c r="BI259"/>
  <c r="BH259"/>
  <c r="BG259"/>
  <c r="BF259"/>
  <c r="T259"/>
  <c r="R259"/>
  <c r="P259"/>
  <c r="BI255"/>
  <c r="BH255"/>
  <c r="BG255"/>
  <c r="BF255"/>
  <c r="T255"/>
  <c r="R255"/>
  <c r="P255"/>
  <c r="BI250"/>
  <c r="BH250"/>
  <c r="BG250"/>
  <c r="BF250"/>
  <c r="T250"/>
  <c r="R250"/>
  <c r="P250"/>
  <c r="BI245"/>
  <c r="BH245"/>
  <c r="BG245"/>
  <c r="BF245"/>
  <c r="T245"/>
  <c r="R245"/>
  <c r="P245"/>
  <c r="BI240"/>
  <c r="BH240"/>
  <c r="BG240"/>
  <c r="BF240"/>
  <c r="T240"/>
  <c r="R240"/>
  <c r="P240"/>
  <c r="BI238"/>
  <c r="BH238"/>
  <c r="BG238"/>
  <c r="BF238"/>
  <c r="T238"/>
  <c r="R238"/>
  <c r="P238"/>
  <c r="BI234"/>
  <c r="BH234"/>
  <c r="BG234"/>
  <c r="BF234"/>
  <c r="T234"/>
  <c r="R234"/>
  <c r="P234"/>
  <c r="BI232"/>
  <c r="BH232"/>
  <c r="BG232"/>
  <c r="BF232"/>
  <c r="T232"/>
  <c r="R232"/>
  <c r="P232"/>
  <c r="BI228"/>
  <c r="BH228"/>
  <c r="BG228"/>
  <c r="BF228"/>
  <c r="T228"/>
  <c r="R228"/>
  <c r="P228"/>
  <c r="BI225"/>
  <c r="BH225"/>
  <c r="BG225"/>
  <c r="BF225"/>
  <c r="T225"/>
  <c r="R225"/>
  <c r="P225"/>
  <c r="BI222"/>
  <c r="BH222"/>
  <c r="BG222"/>
  <c r="BF222"/>
  <c r="T222"/>
  <c r="R222"/>
  <c r="P222"/>
  <c r="BI218"/>
  <c r="BH218"/>
  <c r="BG218"/>
  <c r="BF218"/>
  <c r="T218"/>
  <c r="R218"/>
  <c r="P218"/>
  <c r="BI216"/>
  <c r="BH216"/>
  <c r="BG216"/>
  <c r="BF216"/>
  <c r="T216"/>
  <c r="R216"/>
  <c r="P216"/>
  <c r="BI212"/>
  <c r="BH212"/>
  <c r="BG212"/>
  <c r="BF212"/>
  <c r="T212"/>
  <c r="R212"/>
  <c r="P212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89"/>
  <c r="BH189"/>
  <c r="BG189"/>
  <c r="BF189"/>
  <c r="T189"/>
  <c r="R189"/>
  <c r="P189"/>
  <c r="BI186"/>
  <c r="BH186"/>
  <c r="BG186"/>
  <c r="BF186"/>
  <c r="T186"/>
  <c r="R186"/>
  <c r="P186"/>
  <c r="BI182"/>
  <c r="BH182"/>
  <c r="BG182"/>
  <c r="BF182"/>
  <c r="T182"/>
  <c r="R182"/>
  <c r="P182"/>
  <c r="BI177"/>
  <c r="BH177"/>
  <c r="BG177"/>
  <c r="BF177"/>
  <c r="T177"/>
  <c r="R177"/>
  <c r="P177"/>
  <c r="BI172"/>
  <c r="BH172"/>
  <c r="BG172"/>
  <c r="BF172"/>
  <c r="T172"/>
  <c r="R172"/>
  <c r="P172"/>
  <c r="BI168"/>
  <c r="BH168"/>
  <c r="BG168"/>
  <c r="BF168"/>
  <c r="T168"/>
  <c r="R168"/>
  <c r="P168"/>
  <c r="BI164"/>
  <c r="BH164"/>
  <c r="BG164"/>
  <c r="BF164"/>
  <c r="T164"/>
  <c r="R164"/>
  <c r="P164"/>
  <c r="BI161"/>
  <c r="BH161"/>
  <c r="BG161"/>
  <c r="BF161"/>
  <c r="T161"/>
  <c r="R161"/>
  <c r="P161"/>
  <c r="BI157"/>
  <c r="BH157"/>
  <c r="BG157"/>
  <c r="BF157"/>
  <c r="T157"/>
  <c r="R157"/>
  <c r="P157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4"/>
  <c r="BH134"/>
  <c r="BG134"/>
  <c r="BF134"/>
  <c r="T134"/>
  <c r="R134"/>
  <c r="P134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J89"/>
  <c r="J88"/>
  <c r="F88"/>
  <c r="F86"/>
  <c r="E84"/>
  <c r="J59"/>
  <c r="J58"/>
  <c r="F58"/>
  <c r="F56"/>
  <c r="E54"/>
  <c r="J20"/>
  <c r="E20"/>
  <c r="F89"/>
  <c r="J19"/>
  <c r="J14"/>
  <c r="J86"/>
  <c r="E7"/>
  <c r="E50"/>
  <c i="3" r="J39"/>
  <c r="J38"/>
  <c i="1" r="AY57"/>
  <c i="3" r="J37"/>
  <c i="1" r="AX57"/>
  <c i="3" r="BI318"/>
  <c r="BH318"/>
  <c r="BG318"/>
  <c r="BF318"/>
  <c r="T318"/>
  <c r="R318"/>
  <c r="P318"/>
  <c r="BI315"/>
  <c r="BH315"/>
  <c r="BG315"/>
  <c r="BF315"/>
  <c r="T315"/>
  <c r="R315"/>
  <c r="P315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1"/>
  <c r="BH301"/>
  <c r="BG301"/>
  <c r="BF301"/>
  <c r="T301"/>
  <c r="R301"/>
  <c r="P301"/>
  <c r="BI297"/>
  <c r="BH297"/>
  <c r="BG297"/>
  <c r="BF297"/>
  <c r="T297"/>
  <c r="R297"/>
  <c r="P297"/>
  <c r="BI291"/>
  <c r="BH291"/>
  <c r="BG291"/>
  <c r="BF291"/>
  <c r="T291"/>
  <c r="R291"/>
  <c r="P291"/>
  <c r="BI287"/>
  <c r="BH287"/>
  <c r="BG287"/>
  <c r="BF287"/>
  <c r="T287"/>
  <c r="R287"/>
  <c r="P287"/>
  <c r="BI282"/>
  <c r="BH282"/>
  <c r="BG282"/>
  <c r="BF282"/>
  <c r="T282"/>
  <c r="R282"/>
  <c r="P282"/>
  <c r="BI278"/>
  <c r="BH278"/>
  <c r="BG278"/>
  <c r="BF278"/>
  <c r="T278"/>
  <c r="R278"/>
  <c r="P278"/>
  <c r="BI273"/>
  <c r="BH273"/>
  <c r="BG273"/>
  <c r="BF273"/>
  <c r="T273"/>
  <c r="R273"/>
  <c r="P273"/>
  <c r="BI269"/>
  <c r="BH269"/>
  <c r="BG269"/>
  <c r="BF269"/>
  <c r="T269"/>
  <c r="R269"/>
  <c r="P269"/>
  <c r="BI265"/>
  <c r="BH265"/>
  <c r="BG265"/>
  <c r="BF265"/>
  <c r="T265"/>
  <c r="R265"/>
  <c r="P265"/>
  <c r="BI260"/>
  <c r="BH260"/>
  <c r="BG260"/>
  <c r="BF260"/>
  <c r="T260"/>
  <c r="R260"/>
  <c r="P260"/>
  <c r="BI256"/>
  <c r="BH256"/>
  <c r="BG256"/>
  <c r="BF256"/>
  <c r="T256"/>
  <c r="R256"/>
  <c r="P256"/>
  <c r="BI251"/>
  <c r="BH251"/>
  <c r="BG251"/>
  <c r="BF251"/>
  <c r="T251"/>
  <c r="R251"/>
  <c r="P251"/>
  <c r="BI246"/>
  <c r="BH246"/>
  <c r="BG246"/>
  <c r="BF246"/>
  <c r="T246"/>
  <c r="R246"/>
  <c r="P246"/>
  <c r="BI241"/>
  <c r="BH241"/>
  <c r="BG241"/>
  <c r="BF241"/>
  <c r="T241"/>
  <c r="R241"/>
  <c r="P241"/>
  <c r="BI239"/>
  <c r="BH239"/>
  <c r="BG239"/>
  <c r="BF239"/>
  <c r="T239"/>
  <c r="R239"/>
  <c r="P239"/>
  <c r="BI235"/>
  <c r="BH235"/>
  <c r="BG235"/>
  <c r="BF235"/>
  <c r="T235"/>
  <c r="R235"/>
  <c r="P235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19"/>
  <c r="BH219"/>
  <c r="BG219"/>
  <c r="BF219"/>
  <c r="T219"/>
  <c r="R219"/>
  <c r="P219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J89"/>
  <c r="J88"/>
  <c r="F88"/>
  <c r="F86"/>
  <c r="E84"/>
  <c r="J59"/>
  <c r="J58"/>
  <c r="F58"/>
  <c r="F56"/>
  <c r="E54"/>
  <c r="J20"/>
  <c r="E20"/>
  <c r="F89"/>
  <c r="J19"/>
  <c r="J14"/>
  <c r="J86"/>
  <c r="E7"/>
  <c r="E50"/>
  <c i="2" r="J39"/>
  <c r="J38"/>
  <c i="1" r="AY56"/>
  <c i="2" r="J37"/>
  <c i="1" r="AX56"/>
  <c i="2" r="BI318"/>
  <c r="BH318"/>
  <c r="BG318"/>
  <c r="BF318"/>
  <c r="T318"/>
  <c r="R318"/>
  <c r="P318"/>
  <c r="BI315"/>
  <c r="BH315"/>
  <c r="BG315"/>
  <c r="BF315"/>
  <c r="T315"/>
  <c r="R315"/>
  <c r="P315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1"/>
  <c r="BH301"/>
  <c r="BG301"/>
  <c r="BF301"/>
  <c r="T301"/>
  <c r="R301"/>
  <c r="P301"/>
  <c r="BI297"/>
  <c r="BH297"/>
  <c r="BG297"/>
  <c r="BF297"/>
  <c r="T297"/>
  <c r="R297"/>
  <c r="P297"/>
  <c r="BI291"/>
  <c r="BH291"/>
  <c r="BG291"/>
  <c r="BF291"/>
  <c r="T291"/>
  <c r="R291"/>
  <c r="P291"/>
  <c r="BI287"/>
  <c r="BH287"/>
  <c r="BG287"/>
  <c r="BF287"/>
  <c r="T287"/>
  <c r="R287"/>
  <c r="P287"/>
  <c r="BI282"/>
  <c r="BH282"/>
  <c r="BG282"/>
  <c r="BF282"/>
  <c r="T282"/>
  <c r="R282"/>
  <c r="P282"/>
  <c r="BI278"/>
  <c r="BH278"/>
  <c r="BG278"/>
  <c r="BF278"/>
  <c r="T278"/>
  <c r="R278"/>
  <c r="P278"/>
  <c r="BI273"/>
  <c r="BH273"/>
  <c r="BG273"/>
  <c r="BF273"/>
  <c r="T273"/>
  <c r="R273"/>
  <c r="P273"/>
  <c r="BI269"/>
  <c r="BH269"/>
  <c r="BG269"/>
  <c r="BF269"/>
  <c r="T269"/>
  <c r="R269"/>
  <c r="P269"/>
  <c r="BI265"/>
  <c r="BH265"/>
  <c r="BG265"/>
  <c r="BF265"/>
  <c r="T265"/>
  <c r="R265"/>
  <c r="P265"/>
  <c r="BI260"/>
  <c r="BH260"/>
  <c r="BG260"/>
  <c r="BF260"/>
  <c r="T260"/>
  <c r="R260"/>
  <c r="P260"/>
  <c r="BI256"/>
  <c r="BH256"/>
  <c r="BG256"/>
  <c r="BF256"/>
  <c r="T256"/>
  <c r="R256"/>
  <c r="P256"/>
  <c r="BI251"/>
  <c r="BH251"/>
  <c r="BG251"/>
  <c r="BF251"/>
  <c r="T251"/>
  <c r="R251"/>
  <c r="P251"/>
  <c r="BI246"/>
  <c r="BH246"/>
  <c r="BG246"/>
  <c r="BF246"/>
  <c r="T246"/>
  <c r="R246"/>
  <c r="P246"/>
  <c r="BI241"/>
  <c r="BH241"/>
  <c r="BG241"/>
  <c r="BF241"/>
  <c r="T241"/>
  <c r="R241"/>
  <c r="P241"/>
  <c r="BI239"/>
  <c r="BH239"/>
  <c r="BG239"/>
  <c r="BF239"/>
  <c r="T239"/>
  <c r="R239"/>
  <c r="P239"/>
  <c r="BI235"/>
  <c r="BH235"/>
  <c r="BG235"/>
  <c r="BF235"/>
  <c r="T235"/>
  <c r="R235"/>
  <c r="P235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19"/>
  <c r="BH219"/>
  <c r="BG219"/>
  <c r="BF219"/>
  <c r="T219"/>
  <c r="R219"/>
  <c r="P219"/>
  <c r="BI217"/>
  <c r="BH217"/>
  <c r="BG217"/>
  <c r="BF217"/>
  <c r="T217"/>
  <c r="R217"/>
  <c r="P217"/>
  <c r="BI213"/>
  <c r="BH213"/>
  <c r="BG213"/>
  <c r="BF213"/>
  <c r="T213"/>
  <c r="R213"/>
  <c r="P213"/>
  <c r="BI209"/>
  <c r="BH209"/>
  <c r="BG209"/>
  <c r="BF209"/>
  <c r="T209"/>
  <c r="R209"/>
  <c r="P209"/>
  <c r="BI205"/>
  <c r="BH205"/>
  <c r="BG205"/>
  <c r="BF205"/>
  <c r="T205"/>
  <c r="R205"/>
  <c r="P205"/>
  <c r="BI201"/>
  <c r="BH201"/>
  <c r="BG201"/>
  <c r="BF201"/>
  <c r="T201"/>
  <c r="R201"/>
  <c r="P201"/>
  <c r="BI197"/>
  <c r="BH197"/>
  <c r="BG197"/>
  <c r="BF197"/>
  <c r="T197"/>
  <c r="R197"/>
  <c r="P197"/>
  <c r="BI193"/>
  <c r="BH193"/>
  <c r="BG193"/>
  <c r="BF193"/>
  <c r="T193"/>
  <c r="R193"/>
  <c r="P193"/>
  <c r="BI190"/>
  <c r="BH190"/>
  <c r="BG190"/>
  <c r="BF190"/>
  <c r="T190"/>
  <c r="R190"/>
  <c r="P190"/>
  <c r="BI186"/>
  <c r="BH186"/>
  <c r="BG186"/>
  <c r="BF186"/>
  <c r="T186"/>
  <c r="R186"/>
  <c r="P186"/>
  <c r="BI181"/>
  <c r="BH181"/>
  <c r="BG181"/>
  <c r="BF181"/>
  <c r="T181"/>
  <c r="R181"/>
  <c r="P181"/>
  <c r="BI176"/>
  <c r="BH176"/>
  <c r="BG176"/>
  <c r="BF176"/>
  <c r="T176"/>
  <c r="R176"/>
  <c r="P176"/>
  <c r="BI172"/>
  <c r="BH172"/>
  <c r="BG172"/>
  <c r="BF172"/>
  <c r="T172"/>
  <c r="R172"/>
  <c r="P172"/>
  <c r="BI168"/>
  <c r="BH168"/>
  <c r="BG168"/>
  <c r="BF168"/>
  <c r="T168"/>
  <c r="R168"/>
  <c r="P168"/>
  <c r="BI165"/>
  <c r="BH165"/>
  <c r="BG165"/>
  <c r="BF165"/>
  <c r="T165"/>
  <c r="R165"/>
  <c r="P165"/>
  <c r="BI161"/>
  <c r="BH161"/>
  <c r="BG161"/>
  <c r="BF161"/>
  <c r="T161"/>
  <c r="R161"/>
  <c r="P161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2"/>
  <c r="BH142"/>
  <c r="BG142"/>
  <c r="BF142"/>
  <c r="T142"/>
  <c r="R142"/>
  <c r="P142"/>
  <c r="BI138"/>
  <c r="BH138"/>
  <c r="BG138"/>
  <c r="BF138"/>
  <c r="T138"/>
  <c r="R138"/>
  <c r="P138"/>
  <c r="BI135"/>
  <c r="BH135"/>
  <c r="BG135"/>
  <c r="BF135"/>
  <c r="T135"/>
  <c r="R135"/>
  <c r="P135"/>
  <c r="BI131"/>
  <c r="BH131"/>
  <c r="BG131"/>
  <c r="BF131"/>
  <c r="T131"/>
  <c r="R131"/>
  <c r="P131"/>
  <c r="BI127"/>
  <c r="BH127"/>
  <c r="BG127"/>
  <c r="BF127"/>
  <c r="T127"/>
  <c r="R127"/>
  <c r="P127"/>
  <c r="BI123"/>
  <c r="BH123"/>
  <c r="BG123"/>
  <c r="BF123"/>
  <c r="T123"/>
  <c r="R123"/>
  <c r="P123"/>
  <c r="BI119"/>
  <c r="BH119"/>
  <c r="BG119"/>
  <c r="BF119"/>
  <c r="T119"/>
  <c r="R119"/>
  <c r="P119"/>
  <c r="BI115"/>
  <c r="BH115"/>
  <c r="BG115"/>
  <c r="BF115"/>
  <c r="T115"/>
  <c r="R115"/>
  <c r="P115"/>
  <c r="BI111"/>
  <c r="BH111"/>
  <c r="BG111"/>
  <c r="BF111"/>
  <c r="T111"/>
  <c r="R111"/>
  <c r="P111"/>
  <c r="BI107"/>
  <c r="BH107"/>
  <c r="BG107"/>
  <c r="BF107"/>
  <c r="T107"/>
  <c r="R107"/>
  <c r="P107"/>
  <c r="BI103"/>
  <c r="BH103"/>
  <c r="BG103"/>
  <c r="BF103"/>
  <c r="T103"/>
  <c r="R103"/>
  <c r="P103"/>
  <c r="BI99"/>
  <c r="BH99"/>
  <c r="BG99"/>
  <c r="BF99"/>
  <c r="T99"/>
  <c r="R99"/>
  <c r="P99"/>
  <c r="BI95"/>
  <c r="BH95"/>
  <c r="BG95"/>
  <c r="BF95"/>
  <c r="T95"/>
  <c r="R95"/>
  <c r="P95"/>
  <c r="J89"/>
  <c r="J88"/>
  <c r="F88"/>
  <c r="F86"/>
  <c r="E84"/>
  <c r="J59"/>
  <c r="J58"/>
  <c r="F58"/>
  <c r="F56"/>
  <c r="E54"/>
  <c r="J20"/>
  <c r="E20"/>
  <c r="F89"/>
  <c r="J19"/>
  <c r="J14"/>
  <c r="J86"/>
  <c r="E7"/>
  <c r="E50"/>
  <c i="1" r="L50"/>
  <c r="AM50"/>
  <c r="AM49"/>
  <c r="L49"/>
  <c r="AM47"/>
  <c r="L47"/>
  <c r="L45"/>
  <c r="L44"/>
  <c i="2" r="BK308"/>
  <c r="BK260"/>
  <c r="J213"/>
  <c r="BK287"/>
  <c r="J241"/>
  <c r="J219"/>
  <c r="J176"/>
  <c r="BK135"/>
  <c r="BK181"/>
  <c r="J154"/>
  <c r="J99"/>
  <c i="3" r="J226"/>
  <c r="BK197"/>
  <c r="J127"/>
  <c r="BK273"/>
  <c r="BK233"/>
  <c r="J168"/>
  <c r="BK103"/>
  <c i="4" r="BK182"/>
  <c r="J296"/>
  <c r="J146"/>
  <c r="BK123"/>
  <c r="J259"/>
  <c r="BK232"/>
  <c r="J164"/>
  <c i="5" r="BK93"/>
  <c i="6" r="J86"/>
  <c i="2" r="J265"/>
  <c r="BK226"/>
  <c r="BK229"/>
  <c r="J201"/>
  <c r="J138"/>
  <c r="J95"/>
  <c r="J146"/>
  <c r="J115"/>
  <c i="3" r="BK278"/>
  <c r="J223"/>
  <c r="J154"/>
  <c r="J306"/>
  <c r="J251"/>
  <c r="J197"/>
  <c r="BK146"/>
  <c r="BK115"/>
  <c i="4" r="J307"/>
  <c r="BK307"/>
  <c r="BK234"/>
  <c r="J142"/>
  <c r="BK111"/>
  <c r="J209"/>
  <c r="J225"/>
  <c r="J127"/>
  <c i="5" r="BK108"/>
  <c r="BK87"/>
  <c i="3" r="J217"/>
  <c r="J181"/>
  <c r="BK99"/>
  <c r="J278"/>
  <c r="J190"/>
  <c r="BK95"/>
  <c i="4" r="J234"/>
  <c r="BK268"/>
  <c r="BK193"/>
  <c r="J281"/>
  <c r="J277"/>
  <c r="J131"/>
  <c r="BK115"/>
  <c i="5" r="J99"/>
  <c r="BK101"/>
  <c i="2" r="BK311"/>
  <c r="J256"/>
  <c r="BK219"/>
  <c r="J315"/>
  <c r="J291"/>
  <c r="BK256"/>
  <c r="BK217"/>
  <c r="BK197"/>
  <c r="BK142"/>
  <c r="BK186"/>
  <c r="J150"/>
  <c i="3" r="J318"/>
  <c r="BK297"/>
  <c r="J229"/>
  <c r="J146"/>
  <c r="BK119"/>
  <c r="J246"/>
  <c r="BK223"/>
  <c r="BK138"/>
  <c r="BK107"/>
  <c i="4" r="BK150"/>
  <c r="J205"/>
  <c r="BK95"/>
  <c r="BK300"/>
  <c r="BK157"/>
  <c r="BK131"/>
  <c i="5" r="J97"/>
  <c i="6" r="J89"/>
  <c i="2" r="J273"/>
  <c r="BK223"/>
  <c r="BK251"/>
  <c r="BK168"/>
  <c r="J107"/>
  <c r="J142"/>
  <c i="3" r="BK260"/>
  <c r="J172"/>
  <c r="J107"/>
  <c r="BK241"/>
  <c r="BK158"/>
  <c i="4" r="BK255"/>
  <c r="J232"/>
  <c r="BK119"/>
  <c r="BK127"/>
  <c i="2" r="J306"/>
  <c r="BK239"/>
  <c r="BK172"/>
  <c r="BK103"/>
  <c r="J103"/>
  <c i="3" r="BK251"/>
  <c r="J123"/>
  <c r="BK229"/>
  <c r="J135"/>
  <c i="4" r="J193"/>
  <c r="J201"/>
  <c r="J250"/>
  <c r="J154"/>
  <c i="5" r="BK95"/>
  <c i="3" r="BK301"/>
  <c r="BK150"/>
  <c r="BK239"/>
  <c r="BK154"/>
  <c i="4" r="J119"/>
  <c r="J99"/>
  <c r="BK240"/>
  <c r="J218"/>
  <c r="BK99"/>
  <c i="6" r="BK92"/>
  <c i="2" r="J233"/>
  <c r="J297"/>
  <c r="J223"/>
  <c r="J161"/>
  <c r="BK111"/>
  <c r="BK161"/>
  <c i="3" r="J308"/>
  <c r="J193"/>
  <c r="J315"/>
  <c r="BK209"/>
  <c r="BK127"/>
  <c i="4" r="BK310"/>
  <c r="BK134"/>
  <c r="BK296"/>
  <c i="5" r="BK104"/>
  <c i="2" r="J282"/>
  <c r="BK201"/>
  <c r="J226"/>
  <c r="BK146"/>
  <c r="J172"/>
  <c i="1" r="AS55"/>
  <c i="4" r="BK314"/>
  <c r="J95"/>
  <c r="BK216"/>
  <c i="5" r="BK110"/>
  <c i="2" r="BK291"/>
  <c r="J205"/>
  <c r="BK158"/>
  <c r="BK165"/>
  <c i="3" r="BK318"/>
  <c r="J205"/>
  <c r="J99"/>
  <c i="4" r="J290"/>
  <c r="J107"/>
  <c r="BK225"/>
  <c r="J111"/>
  <c i="5" r="J95"/>
  <c i="3" r="J201"/>
  <c r="BK308"/>
  <c r="BK201"/>
  <c i="4" r="BK277"/>
  <c r="J150"/>
  <c r="BK186"/>
  <c r="BK138"/>
  <c i="6" r="BK86"/>
  <c i="2" r="BK241"/>
  <c r="J301"/>
  <c r="J246"/>
  <c r="J186"/>
  <c r="BK99"/>
  <c r="BK107"/>
  <c i="3" r="BK269"/>
  <c r="BK161"/>
  <c r="BK282"/>
  <c r="J176"/>
  <c i="4" r="BK205"/>
  <c r="BK189"/>
  <c r="J268"/>
  <c r="BK107"/>
  <c i="5" r="J93"/>
  <c i="2" r="J318"/>
  <c r="J239"/>
  <c r="BK318"/>
  <c r="BK278"/>
  <c r="BK235"/>
  <c r="BK209"/>
  <c r="BK154"/>
  <c r="J190"/>
  <c r="J165"/>
  <c r="J111"/>
  <c i="3" r="J282"/>
  <c r="J213"/>
  <c r="BK142"/>
  <c r="J119"/>
  <c r="BK256"/>
  <c r="BK186"/>
  <c r="BK123"/>
  <c i="4" r="BK201"/>
  <c r="BK259"/>
  <c r="BK168"/>
  <c r="J264"/>
  <c r="BK197"/>
  <c r="J138"/>
  <c r="J134"/>
  <c i="5" r="J91"/>
  <c i="2" r="BK315"/>
  <c r="J278"/>
  <c r="J217"/>
  <c r="BK213"/>
  <c r="BK127"/>
  <c r="BK176"/>
  <c r="J135"/>
  <c i="3" r="BK315"/>
  <c r="J235"/>
  <c r="J138"/>
  <c r="J111"/>
  <c r="J269"/>
  <c r="BK213"/>
  <c i="4" r="J255"/>
  <c r="J314"/>
  <c r="J245"/>
  <c r="BK250"/>
  <c r="BK146"/>
  <c i="5" r="BK99"/>
  <c i="6" r="BK89"/>
  <c i="3" r="J233"/>
  <c r="BK165"/>
  <c r="J297"/>
  <c r="BK217"/>
  <c r="BK111"/>
  <c i="4" r="J189"/>
  <c r="J240"/>
  <c r="J123"/>
  <c r="BK222"/>
  <c r="J216"/>
  <c r="BK164"/>
  <c r="J177"/>
  <c i="5" r="J106"/>
  <c r="BK89"/>
  <c i="2" r="BK269"/>
  <c r="J209"/>
  <c r="BK306"/>
  <c r="BK273"/>
  <c r="BK233"/>
  <c r="BK205"/>
  <c r="BK150"/>
  <c r="J131"/>
  <c r="J168"/>
  <c r="J119"/>
  <c i="3" r="BK311"/>
  <c r="J256"/>
  <c r="J219"/>
  <c r="J131"/>
  <c r="J301"/>
  <c r="BK235"/>
  <c r="J150"/>
  <c i="4" r="BK272"/>
  <c r="J238"/>
  <c r="BK154"/>
  <c r="BK245"/>
  <c r="BK228"/>
  <c r="J228"/>
  <c r="BK103"/>
  <c i="5" r="BK91"/>
  <c i="2" r="J251"/>
  <c r="J269"/>
  <c r="BK193"/>
  <c r="J123"/>
  <c r="BK123"/>
  <c i="3" r="J239"/>
  <c r="J158"/>
  <c r="J291"/>
  <c r="BK219"/>
  <c r="J142"/>
  <c i="4" r="J197"/>
  <c r="BK290"/>
  <c r="J168"/>
  <c i="5" r="J101"/>
  <c i="2" r="BK246"/>
  <c r="J181"/>
  <c r="J158"/>
  <c i="3" r="BK306"/>
  <c r="BK168"/>
  <c r="J287"/>
  <c r="J161"/>
  <c i="4" r="BK142"/>
  <c r="J157"/>
  <c r="J310"/>
  <c r="BK172"/>
  <c i="5" r="J108"/>
  <c i="3" r="J265"/>
  <c r="J115"/>
  <c r="J260"/>
  <c r="BK172"/>
  <c i="4" r="J212"/>
  <c r="BK317"/>
  <c r="J222"/>
  <c i="5" r="BK106"/>
  <c r="BK97"/>
  <c i="2" r="J287"/>
  <c r="J308"/>
  <c r="BK282"/>
  <c r="BK95"/>
  <c i="3" r="J241"/>
  <c r="BK176"/>
  <c r="BK265"/>
  <c r="BK193"/>
  <c i="4" r="J300"/>
  <c r="BK177"/>
  <c r="J115"/>
  <c r="BK209"/>
  <c i="5" r="J110"/>
  <c i="2" r="BK297"/>
  <c r="J229"/>
  <c r="J311"/>
  <c r="J260"/>
  <c r="BK190"/>
  <c r="BK115"/>
  <c r="BK131"/>
  <c i="3" r="BK291"/>
  <c r="J186"/>
  <c r="J311"/>
  <c r="BK205"/>
  <c i="4" r="J286"/>
  <c r="J182"/>
  <c r="J317"/>
  <c r="BK218"/>
  <c r="J103"/>
  <c i="6" r="J92"/>
  <c i="2" r="J235"/>
  <c r="J193"/>
  <c r="BK119"/>
  <c r="J127"/>
  <c i="3" r="BK287"/>
  <c r="BK190"/>
  <c r="J95"/>
  <c r="BK181"/>
  <c i="4" r="BK264"/>
  <c r="J186"/>
  <c r="BK286"/>
  <c r="BK161"/>
  <c i="5" r="J87"/>
  <c i="3" r="BK246"/>
  <c r="BK135"/>
  <c r="BK226"/>
  <c r="BK131"/>
  <c i="4" r="BK305"/>
  <c r="J172"/>
  <c r="J305"/>
  <c r="BK238"/>
  <c i="5" r="J89"/>
  <c i="2" r="BK301"/>
  <c r="J197"/>
  <c r="BK265"/>
  <c r="BK138"/>
  <c i="3" r="J273"/>
  <c r="J209"/>
  <c r="J103"/>
  <c r="J165"/>
  <c i="4" r="BK281"/>
  <c r="J272"/>
  <c r="BK212"/>
  <c r="J161"/>
  <c i="5" r="J104"/>
  <c i="6" l="1" r="T84"/>
  <c r="T83"/>
  <c i="2" r="P94"/>
  <c r="R180"/>
  <c r="P222"/>
  <c r="R264"/>
  <c r="T305"/>
  <c r="R310"/>
  <c i="3" r="R94"/>
  <c r="T180"/>
  <c r="BK222"/>
  <c r="J222"/>
  <c r="J67"/>
  <c r="P264"/>
  <c r="BK305"/>
  <c r="J305"/>
  <c r="J69"/>
  <c r="BK310"/>
  <c r="J310"/>
  <c r="J70"/>
  <c i="4" r="R94"/>
  <c r="T176"/>
  <c r="R221"/>
  <c r="BK263"/>
  <c r="J263"/>
  <c r="J68"/>
  <c r="BK304"/>
  <c r="J304"/>
  <c r="J69"/>
  <c r="BK309"/>
  <c r="J309"/>
  <c r="J70"/>
  <c i="2" r="BK94"/>
  <c r="J94"/>
  <c r="J65"/>
  <c r="P180"/>
  <c r="R222"/>
  <c r="T264"/>
  <c r="R305"/>
  <c r="P310"/>
  <c i="3" r="BK94"/>
  <c r="J94"/>
  <c r="J65"/>
  <c r="BK180"/>
  <c r="J180"/>
  <c r="J66"/>
  <c r="T222"/>
  <c r="BK264"/>
  <c r="J264"/>
  <c r="J68"/>
  <c r="P305"/>
  <c r="R310"/>
  <c i="4" r="BK94"/>
  <c r="J94"/>
  <c r="J65"/>
  <c r="BK176"/>
  <c r="J176"/>
  <c r="J66"/>
  <c r="BK221"/>
  <c r="J221"/>
  <c r="J67"/>
  <c r="R263"/>
  <c r="R304"/>
  <c r="P309"/>
  <c i="5" r="R86"/>
  <c r="T103"/>
  <c i="2" r="R94"/>
  <c r="R93"/>
  <c r="R92"/>
  <c r="BK180"/>
  <c r="J180"/>
  <c r="J66"/>
  <c r="BK222"/>
  <c r="J222"/>
  <c r="J67"/>
  <c r="P264"/>
  <c r="P305"/>
  <c r="T310"/>
  <c i="3" r="T94"/>
  <c r="R180"/>
  <c r="P222"/>
  <c r="R264"/>
  <c r="T305"/>
  <c r="T310"/>
  <c i="4" r="T94"/>
  <c r="R176"/>
  <c r="T221"/>
  <c r="T263"/>
  <c r="T304"/>
  <c r="T309"/>
  <c i="5" r="P86"/>
  <c r="BK103"/>
  <c r="J103"/>
  <c r="J63"/>
  <c r="R103"/>
  <c i="2" r="T94"/>
  <c r="T93"/>
  <c r="T92"/>
  <c r="T180"/>
  <c r="T222"/>
  <c r="BK264"/>
  <c r="J264"/>
  <c r="J68"/>
  <c r="BK305"/>
  <c r="J305"/>
  <c r="J69"/>
  <c r="BK310"/>
  <c r="J310"/>
  <c r="J70"/>
  <c i="3" r="P94"/>
  <c r="P93"/>
  <c r="P92"/>
  <c i="1" r="AU57"/>
  <c i="3" r="P180"/>
  <c r="R222"/>
  <c r="T264"/>
  <c r="R305"/>
  <c r="P310"/>
  <c i="4" r="P94"/>
  <c r="P176"/>
  <c r="P221"/>
  <c r="P263"/>
  <c r="P304"/>
  <c r="R309"/>
  <c i="5" r="BK86"/>
  <c r="J86"/>
  <c r="J61"/>
  <c r="T86"/>
  <c r="T85"/>
  <c r="T84"/>
  <c r="P103"/>
  <c r="BK100"/>
  <c r="J100"/>
  <c r="J62"/>
  <c r="BK109"/>
  <c r="J109"/>
  <c r="J64"/>
  <c i="6" r="BK85"/>
  <c r="J85"/>
  <c r="J61"/>
  <c r="BK88"/>
  <c r="J88"/>
  <c r="J62"/>
  <c r="BK91"/>
  <c r="J91"/>
  <c r="J63"/>
  <c r="E73"/>
  <c r="BE89"/>
  <c r="J52"/>
  <c r="F55"/>
  <c r="BE86"/>
  <c r="BE92"/>
  <c i="5" r="J52"/>
  <c r="BE87"/>
  <c r="BE91"/>
  <c r="BE95"/>
  <c r="BE97"/>
  <c r="BE99"/>
  <c r="BE101"/>
  <c r="E48"/>
  <c r="F55"/>
  <c r="BE89"/>
  <c r="BE93"/>
  <c r="BE104"/>
  <c r="BE106"/>
  <c r="BE108"/>
  <c r="BE110"/>
  <c i="3" r="BK93"/>
  <c r="J93"/>
  <c r="J64"/>
  <c i="4" r="F59"/>
  <c r="E80"/>
  <c r="BE111"/>
  <c r="BE123"/>
  <c r="BE154"/>
  <c r="BE172"/>
  <c r="J56"/>
  <c r="BE99"/>
  <c r="BE119"/>
  <c r="BE134"/>
  <c r="BE146"/>
  <c r="BE150"/>
  <c r="BE157"/>
  <c r="BE218"/>
  <c r="BE234"/>
  <c r="BE259"/>
  <c r="BE264"/>
  <c r="BE268"/>
  <c r="BE281"/>
  <c r="BE182"/>
  <c r="BE189"/>
  <c r="BE225"/>
  <c r="BE228"/>
  <c r="BE232"/>
  <c r="BE245"/>
  <c r="BE250"/>
  <c r="BE277"/>
  <c r="BE290"/>
  <c r="BE307"/>
  <c r="BE310"/>
  <c r="BE127"/>
  <c r="BE212"/>
  <c r="BE296"/>
  <c r="BE305"/>
  <c r="BE314"/>
  <c r="BE317"/>
  <c r="BE103"/>
  <c r="BE115"/>
  <c r="BE138"/>
  <c r="BE142"/>
  <c r="BE186"/>
  <c r="BE193"/>
  <c r="BE197"/>
  <c r="BE205"/>
  <c r="BE209"/>
  <c r="BE216"/>
  <c r="BE222"/>
  <c r="BE238"/>
  <c r="BE240"/>
  <c r="BE255"/>
  <c r="BE272"/>
  <c r="BE286"/>
  <c r="BE300"/>
  <c r="BE95"/>
  <c r="BE107"/>
  <c r="BE131"/>
  <c r="BE161"/>
  <c r="BE164"/>
  <c r="BE168"/>
  <c r="BE177"/>
  <c r="BE201"/>
  <c i="3" r="J56"/>
  <c r="F59"/>
  <c r="E80"/>
  <c r="BE99"/>
  <c r="BE103"/>
  <c r="BE107"/>
  <c r="BE111"/>
  <c r="BE115"/>
  <c r="BE127"/>
  <c r="BE138"/>
  <c r="BE142"/>
  <c r="BE150"/>
  <c r="BE154"/>
  <c r="BE158"/>
  <c r="BE168"/>
  <c r="BE176"/>
  <c r="BE181"/>
  <c r="BE190"/>
  <c r="BE197"/>
  <c r="BE201"/>
  <c r="BE205"/>
  <c r="BE217"/>
  <c r="BE219"/>
  <c r="BE223"/>
  <c r="BE226"/>
  <c r="BE229"/>
  <c r="BE233"/>
  <c r="BE235"/>
  <c r="BE239"/>
  <c r="BE241"/>
  <c r="BE251"/>
  <c r="BE265"/>
  <c r="BE269"/>
  <c r="BE278"/>
  <c r="BE308"/>
  <c r="BE95"/>
  <c r="BE119"/>
  <c r="BE123"/>
  <c r="BE131"/>
  <c r="BE135"/>
  <c r="BE146"/>
  <c r="BE161"/>
  <c r="BE165"/>
  <c r="BE172"/>
  <c r="BE186"/>
  <c r="BE193"/>
  <c r="BE209"/>
  <c r="BE213"/>
  <c r="BE246"/>
  <c r="BE256"/>
  <c r="BE260"/>
  <c r="BE273"/>
  <c r="BE282"/>
  <c r="BE287"/>
  <c r="BE291"/>
  <c r="BE297"/>
  <c r="BE301"/>
  <c r="BE306"/>
  <c r="BE311"/>
  <c r="BE315"/>
  <c r="BE318"/>
  <c i="2" r="J56"/>
  <c r="F59"/>
  <c r="E80"/>
  <c r="BE99"/>
  <c r="BE103"/>
  <c r="BE119"/>
  <c r="BE127"/>
  <c r="BE135"/>
  <c r="BE138"/>
  <c r="BE150"/>
  <c r="BE161"/>
  <c r="BE165"/>
  <c r="BE172"/>
  <c r="BE176"/>
  <c r="BE95"/>
  <c r="BE107"/>
  <c r="BE111"/>
  <c r="BE115"/>
  <c r="BE123"/>
  <c r="BE131"/>
  <c r="BE142"/>
  <c r="BE146"/>
  <c r="BE154"/>
  <c r="BE158"/>
  <c r="BE168"/>
  <c r="BE181"/>
  <c r="BE186"/>
  <c r="BE190"/>
  <c r="BE193"/>
  <c r="BE197"/>
  <c r="BE201"/>
  <c r="BE205"/>
  <c r="BE209"/>
  <c r="BE213"/>
  <c r="BE219"/>
  <c r="BE229"/>
  <c r="BE233"/>
  <c r="BE235"/>
  <c r="BE251"/>
  <c r="BE269"/>
  <c r="BE278"/>
  <c r="BE282"/>
  <c r="BE308"/>
  <c r="BE311"/>
  <c r="BE318"/>
  <c r="BE217"/>
  <c r="BE223"/>
  <c r="BE226"/>
  <c r="BE239"/>
  <c r="BE241"/>
  <c r="BE246"/>
  <c r="BE256"/>
  <c r="BE260"/>
  <c r="BE265"/>
  <c r="BE273"/>
  <c r="BE287"/>
  <c r="BE291"/>
  <c r="BE297"/>
  <c r="BE301"/>
  <c r="BE306"/>
  <c r="BE315"/>
  <c i="4" r="F39"/>
  <c i="1" r="BD58"/>
  <c i="6" r="F34"/>
  <c i="1" r="BA60"/>
  <c i="2" r="F39"/>
  <c i="1" r="BD56"/>
  <c i="3" r="F37"/>
  <c i="1" r="BB57"/>
  <c i="4" r="F38"/>
  <c i="1" r="BC58"/>
  <c i="4" r="F36"/>
  <c i="1" r="BA58"/>
  <c i="6" r="F36"/>
  <c i="1" r="BC60"/>
  <c r="AS54"/>
  <c i="3" r="F38"/>
  <c i="1" r="BC57"/>
  <c i="5" r="F36"/>
  <c i="1" r="BC59"/>
  <c i="3" r="F36"/>
  <c i="1" r="BA57"/>
  <c i="6" r="F37"/>
  <c i="1" r="BD60"/>
  <c i="2" r="F37"/>
  <c i="1" r="BB56"/>
  <c i="2" r="F36"/>
  <c i="1" r="BA56"/>
  <c i="3" r="J36"/>
  <c i="1" r="AW57"/>
  <c i="5" r="F37"/>
  <c i="1" r="BD59"/>
  <c i="2" r="J36"/>
  <c i="1" r="AW56"/>
  <c i="3" r="F39"/>
  <c i="1" r="BD57"/>
  <c i="6" r="J34"/>
  <c i="1" r="AW60"/>
  <c i="4" r="J36"/>
  <c i="1" r="AW58"/>
  <c i="5" r="F34"/>
  <c i="1" r="BA59"/>
  <c i="5" r="J34"/>
  <c i="1" r="AW59"/>
  <c i="5" r="F35"/>
  <c i="1" r="BB59"/>
  <c i="6" r="F35"/>
  <c i="1" r="BB60"/>
  <c i="2" r="F38"/>
  <c i="1" r="BC56"/>
  <c i="4" r="F37"/>
  <c i="1" r="BB58"/>
  <c i="4" l="1" r="T93"/>
  <c r="T92"/>
  <c r="P93"/>
  <c r="P92"/>
  <c i="1" r="AU58"/>
  <c i="3" r="T93"/>
  <c r="T92"/>
  <c i="5" r="P85"/>
  <c r="P84"/>
  <c i="1" r="AU59"/>
  <c i="5" r="R85"/>
  <c r="R84"/>
  <c i="4" r="R93"/>
  <c r="R92"/>
  <c i="3" r="R93"/>
  <c r="R92"/>
  <c i="2" r="P93"/>
  <c r="P92"/>
  <c i="1" r="AU56"/>
  <c i="4" r="BK93"/>
  <c r="J93"/>
  <c r="J64"/>
  <c i="5" r="BK85"/>
  <c r="J85"/>
  <c r="J60"/>
  <c i="2" r="BK93"/>
  <c r="J93"/>
  <c r="J64"/>
  <c i="6" r="BK84"/>
  <c r="J84"/>
  <c r="J60"/>
  <c i="3" r="BK92"/>
  <c r="J92"/>
  <c i="1" r="BA55"/>
  <c r="AW55"/>
  <c i="6" r="J33"/>
  <c i="1" r="AV60"/>
  <c r="AT60"/>
  <c i="4" r="F35"/>
  <c i="1" r="AZ58"/>
  <c i="3" r="J35"/>
  <c i="1" r="AV57"/>
  <c r="AT57"/>
  <c r="BC55"/>
  <c r="AY55"/>
  <c i="5" r="J33"/>
  <c i="1" r="AV59"/>
  <c r="AT59"/>
  <c r="BD55"/>
  <c i="5" r="F33"/>
  <c i="1" r="AZ59"/>
  <c i="3" r="F35"/>
  <c i="1" r="AZ57"/>
  <c i="3" r="J32"/>
  <c i="1" r="AG57"/>
  <c r="BB55"/>
  <c r="AX55"/>
  <c i="6" r="F33"/>
  <c i="1" r="AZ60"/>
  <c i="2" r="J35"/>
  <c i="1" r="AV56"/>
  <c r="AT56"/>
  <c i="2" r="F35"/>
  <c i="1" r="AZ56"/>
  <c i="4" r="J35"/>
  <c i="1" r="AV58"/>
  <c r="AT58"/>
  <c i="4" l="1" r="BK92"/>
  <c r="J92"/>
  <c r="J63"/>
  <c i="5" r="BK84"/>
  <c r="J84"/>
  <c r="J59"/>
  <c i="2" r="BK92"/>
  <c r="J92"/>
  <c r="J63"/>
  <c i="6" r="BK83"/>
  <c r="J83"/>
  <c r="J59"/>
  <c i="1" r="AN57"/>
  <c i="3" r="J63"/>
  <c r="J41"/>
  <c i="1" r="BC54"/>
  <c r="W32"/>
  <c r="BD54"/>
  <c r="W33"/>
  <c r="AZ55"/>
  <c r="AV55"/>
  <c r="AT55"/>
  <c r="BB54"/>
  <c r="AX54"/>
  <c r="AU55"/>
  <c r="AU54"/>
  <c r="BA54"/>
  <c r="W30"/>
  <c i="6" l="1" r="J30"/>
  <c i="1" r="AG60"/>
  <c i="5" r="J30"/>
  <c i="1" r="AG59"/>
  <c i="2" r="J32"/>
  <c i="1" r="AG56"/>
  <c r="AW54"/>
  <c r="AK30"/>
  <c i="4" r="J32"/>
  <c i="1" r="AG58"/>
  <c r="AY54"/>
  <c r="W31"/>
  <c r="AZ54"/>
  <c r="W29"/>
  <c i="5" l="1" r="J39"/>
  <c i="2" r="J41"/>
  <c i="6" r="J39"/>
  <c i="4" r="J41"/>
  <c i="1" r="AN60"/>
  <c r="AN56"/>
  <c r="AN58"/>
  <c r="AN59"/>
  <c r="AG55"/>
  <c r="AG54"/>
  <c r="AK26"/>
  <c r="AV54"/>
  <c r="AK29"/>
  <c r="AK35"/>
  <c l="1" r="AN55"/>
  <c r="AT54"/>
  <c l="1"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<sst xmlns="http://schemas.openxmlformats.org/spreadsheetml/2006/main">
  <si>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</si>
  <si>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</si>
  <si>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</si>
  <si>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</si>
  <si>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</si>
  <si>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{bd015458-a095-4de1-b687-d413346746d7}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</si>
  <si>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</si>
  <si>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</si>
  <si>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</si>
  <si>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</si>
  <si>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</si>
  <si>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</si>
  <si>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</si>
  <si>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</si>
  <si>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24062025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</si>
  <si>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</si>
  <si>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</si>
  <si>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Chodníky Chodovická úsek od ul. Náchodská po ul. Běchorská</t>
  </si>
  <si>
    <t>KSO:</t>
  </si>
  <si>
    <t/>
  </si>
  <si>
    <t>CC-CZ:</t>
  </si>
  <si>
    <t>Místo:</t>
  </si>
  <si>
    <t>MČ Praha 20</t>
  </si>
  <si>
    <t>Datum:</t>
  </si>
  <si>
    <t>24. 6. 2025</t>
  </si>
  <si>
    <t>Zadavatel:</t>
  </si>
  <si>
    <t>IČ:</t>
  </si>
  <si>
    <t>MČ Praha 20 - Horní Počernice</t>
  </si>
  <si>
    <t>DIČ:</t>
  </si>
  <si>
    <t>Účastník:</t>
  </si>
  <si>
    <t>Vyplň údaj</t>
  </si>
  <si>
    <t>Projektant:</t>
  </si>
  <si>
    <t>26509172</t>
  </si>
  <si>
    <t>Pro-consult s.r.o., Jankovcova 1055/13, Praha 7</t>
  </si>
  <si>
    <t>CZ26509172</t>
  </si>
  <si>
    <t>True</t>
  </si>
  <si>
    <t>Zpracovatel:</t>
  </si>
  <si>
    <t>05733171</t>
  </si>
  <si>
    <t>TMI Building s.r.o., Kakosova 1189/8, Praha 5</t>
  </si>
  <si>
    <t>CZ05733171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</si>
  <si>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</si>
  <si>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</si>
  <si>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</si>
  <si>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</si>
  <si>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</si>
  <si>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</si>
  <si>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</si>
  <si>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</si>
  <si>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</si>
  <si>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</si>
  <si>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</si>
  <si>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</si>
  <si>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</si>
  <si>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</si>
  <si>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</si>
  <si>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</si>
  <si>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</si>
  <si>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</si>
  <si>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</si>
  <si>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</si>
  <si>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</si>
  <si>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</si>
  <si>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</si>
  <si>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</si>
  <si>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</si>
  <si>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</si>
  <si>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</si>
  <si>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</si>
  <si>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</si>
  <si>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</si>
  <si>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</si>
  <si>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</si>
  <si>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</si>
  <si>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</si>
  <si>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</si>
  <si>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</si>
  <si>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</si>
  <si>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</si>
  <si>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</si>
  <si>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</si>
  <si>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SO 100</t>
  </si>
  <si>
    <t>Komunikace a zpevněné plochy</t>
  </si>
  <si>
    <t>STA</t>
  </si>
  <si>
    <t>1</t>
  </si>
  <si>
    <t>{8e99371f-51d3-481f-8dc1-787e5b4456fe}</t>
  </si>
  <si>
    <t>2</t>
  </si>
  <si>
    <t>/</t>
  </si>
  <si>
    <t>SO 100.1</t>
  </si>
  <si>
    <t>Úsek 1V a 1Z - Náchodská - Mezilesí</t>
  </si>
  <si>
    <t>Soupis</t>
  </si>
  <si>
    <t>{a9ae44cc-5a29-4e67-923e-c4eb77ef1c76}</t>
  </si>
  <si>
    <t>SO 100.2</t>
  </si>
  <si>
    <t>Úsek 2V a 2Z - Mezilesí - Třebešovská</t>
  </si>
  <si>
    <t>{c12eb86e-5eb2-4e5e-be40-30ef3f1c565b}</t>
  </si>
  <si>
    <t>SO 100.3</t>
  </si>
  <si>
    <t>Úsek 3V - Třebešovská - Běchorská</t>
  </si>
  <si>
    <t>{d3369c01-4c81-40b2-be83-3ee515aaed4a}</t>
  </si>
  <si>
    <t>ON</t>
  </si>
  <si>
    <t>Ostatní náklady</t>
  </si>
  <si>
    <t>{5fe3adfc-7aa7-4ff6-9ec3-9a48ae24c642}</t>
  </si>
  <si>
    <t>VRN</t>
  </si>
  <si>
    <t>Vedlejší rozpočtové náklady</t>
  </si>
  <si>
    <t>{0db59479-79a0-4a76-83ef-9a2a9c73c11c}</t>
  </si>
  <si>
    <t>KRYCÍ LIST SOUPISU PRACÍ</t>
  </si>
  <si>
    <t>Objekt:</t>
  </si>
  <si>
    <t>SO 100 - Komunikace a zpevněné plochy</t>
  </si>
  <si>
    <t>Soupis:</t>
  </si>
  <si>
    <t>SO 100.1 - Úsek 1V a 1Z - Náchodská - Mezilesí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</si>
  <si>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</si>
  <si>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</si>
  <si>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</si>
  <si>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</si>
  <si>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</si>
  <si>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</si>
  <si>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</si>
  <si>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</si>
  <si>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</si>
  <si>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</si>
  <si>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711 - Izolace proti vodě, vlhkosti a plynům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</si>
  <si>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</si>
  <si>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</si>
  <si>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</si>
  <si>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</si>
  <si>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</si>
  <si>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</si>
  <si>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</si>
  <si>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</si>
  <si>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</si>
  <si>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</si>
  <si>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</si>
  <si>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</si>
  <si>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</si>
  <si>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</si>
  <si>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</si>
  <si>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</si>
  <si>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</si>
  <si>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</si>
  <si>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</si>
  <si>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komunikací pro pěší s přemístěním hmot na skládku na vzdálenost do 3 m nebo s naložením na dopravní prostředek s ložem z kameniva nebo živice a s jakoukoliv výplní spár ručně ze zámkové dlažby</t>
  </si>
  <si>
    <t>m2</t>
  </si>
  <si>
    <t>CS ÚRS 2025 01</t>
  </si>
  <si>
    <t>4</t>
  </si>
  <si>
    <t>565356850</t>
  </si>
  <si>
    <t>Online PSC</t>
  </si>
  <si>
    <t>https://podminky.urs.cz/item/CS_URS_2025_01/113106123</t>
  </si>
  <si>
    <t>VV</t>
  </si>
  <si>
    <t>"rozebrání bet. dlažby" 12,000</t>
  </si>
  <si>
    <t>Součet</t>
  </si>
  <si>
    <t>113107122</t>
  </si>
  <si>
    <t>Odstranění podkladů nebo krytů ručně s přemístěním hmot na skládku na vzdálenost do 3 m nebo s naložením na dopravní prostředek z kameniva hrubého drceného, o tl. vrstvy přes 100 do 200 mm</t>
  </si>
  <si>
    <t>-1812273985</t>
  </si>
  <si>
    <t>https://podminky.urs.cz/item/CS_URS_2025_01/113107122</t>
  </si>
  <si>
    <t>"odstranění kameniva vjezdy tl. 150 mm" 30,000</t>
  </si>
  <si>
    <t>3</t>
  </si>
  <si>
    <t>113107131</t>
  </si>
  <si>
    <t>Odstranění podkladů nebo krytů ručně s přemístěním hmot na skládku na vzdálenost do 3 m nebo s naložením na dopravní prostředek z betonu prostého, o tl. vrstvy přes 100 do 150 mm</t>
  </si>
  <si>
    <t>-47752398</t>
  </si>
  <si>
    <t>https://podminky.urs.cz/item/CS_URS_2025_01/113107131</t>
  </si>
  <si>
    <t>"odstranění betonu vjezdy tl. 150 mm" 30,000</t>
  </si>
  <si>
    <t>113107142</t>
  </si>
  <si>
    <t>Odstranění podkladů nebo krytů ručně s přemístěním hmot na skládku na vzdálenost do 3 m nebo s naložením na dopravní prostředek živičných, o tl. vrstvy přes 50 do 100 mm</t>
  </si>
  <si>
    <t>9046923</t>
  </si>
  <si>
    <t>https://podminky.urs.cz/item/CS_URS_2025_01/113107142</t>
  </si>
  <si>
    <t>"odstranění živice vjezdy tl. 70 mm" 30,000</t>
  </si>
  <si>
    <t>5</t>
  </si>
  <si>
    <t>113107222</t>
  </si>
  <si>
    <t>Odstranění podkladů nebo krytů strojně plochy jednotlivě přes 200 m2 s přemístěním hmot na skládku na vzdálenost do 20 m nebo s naložením na dopravní prostředek z kameniva hrubého drceného, o tl. vrstvy přes 100 do 200 mm</t>
  </si>
  <si>
    <t>1934402119</t>
  </si>
  <si>
    <t>https://podminky.urs.cz/item/CS_URS_2025_01/113107222</t>
  </si>
  <si>
    <t>"odstranění kemeniva chodník tl. 150 mm" 172,000</t>
  </si>
  <si>
    <t>6</t>
  </si>
  <si>
    <t>113107230</t>
  </si>
  <si>
    <t>Odstranění podkladů nebo krytů strojně plochy jednotlivě přes 200 m2 s přemístěním hmot na skládku na vzdálenost do 20 m nebo s naložením na dopravní prostředek z betonu prostého, o tl. vrstvy do 100 mm</t>
  </si>
  <si>
    <t>-256459506</t>
  </si>
  <si>
    <t>https://podminky.urs.cz/item/CS_URS_2025_01/113107230</t>
  </si>
  <si>
    <t>"odstranění betonu chodník tl. 50 mm" 172,000</t>
  </si>
  <si>
    <t>7</t>
  </si>
  <si>
    <t>113107241</t>
  </si>
  <si>
    <t>Odstranění podkladů nebo krytů strojně plochy jednotlivě přes 200 m2 s přemístěním hmot na skládku na vzdálenost do 20 m nebo s naložením na dopravní prostředek živičných, o tl. vrstvy do 50 mm</t>
  </si>
  <si>
    <t>1691278108</t>
  </si>
  <si>
    <t>https://podminky.urs.cz/item/CS_URS_2025_01/113107241</t>
  </si>
  <si>
    <t>"odstranění živice chodník tl. 50 mm" 172,000</t>
  </si>
  <si>
    <t>8</t>
  </si>
  <si>
    <t>113202111</t>
  </si>
  <si>
    <t>Vytrhání obrub s vybouráním lože, s přemístěním hmot na skládku na vzdálenost do 3 m nebo s naložením na dopravní prostředek z krajníků nebo obrubníků stojatých</t>
  </si>
  <si>
    <t>m</t>
  </si>
  <si>
    <t>643576152</t>
  </si>
  <si>
    <t>https://podminky.urs.cz/item/CS_URS_2025_01/113202111</t>
  </si>
  <si>
    <t>"odstranění bet. obrubníku" 117,000</t>
  </si>
  <si>
    <t>9</t>
  </si>
  <si>
    <t>113204111</t>
  </si>
  <si>
    <t>Vytrhání obrub s vybouráním lože, s přemístěním hmot na skládku na vzdálenost do 3 m nebo s naložením na dopravní prostředek záhonových</t>
  </si>
  <si>
    <t>-2122386485</t>
  </si>
  <si>
    <t>https://podminky.urs.cz/item/CS_URS_2025_01/113204111</t>
  </si>
  <si>
    <t>"odstranění bet. obruby" 146,600</t>
  </si>
  <si>
    <t>10</t>
  </si>
  <si>
    <t>121151113</t>
  </si>
  <si>
    <t>Sejmutí ornice strojně při souvislé ploše přes 100 do 500 m2, tl. vrstvy do 200 mm</t>
  </si>
  <si>
    <t>483365150</t>
  </si>
  <si>
    <t>https://podminky.urs.cz/item/CS_URS_2025_01/121151113</t>
  </si>
  <si>
    <t>"sejmutí zeminy tl. 150 mm" 154,100</t>
  </si>
  <si>
    <t>11</t>
  </si>
  <si>
    <t>12221110R</t>
  </si>
  <si>
    <t>Technologie "Air-Spade - šetrné odstranění zeminy z kořenů</t>
  </si>
  <si>
    <t>363934929</t>
  </si>
  <si>
    <t>"Air-Spade, šetrné odstraňení zeminy z kořenů do nejmenšího detailu." 1,5*1,5*12</t>
  </si>
  <si>
    <t>162251102</t>
  </si>
  <si>
    <t>Vodorovné přemístění výkopku nebo sypaniny po suchu na obvyklém dopravním prostředku, bez naložení výkopku, avšak se složením bez rozhrnutí z horniny třídy těžitelnosti I skupiny 1 až 3 na vzdálenost přes 20 do 50 m</t>
  </si>
  <si>
    <t>m3</t>
  </si>
  <si>
    <t>68942669</t>
  </si>
  <si>
    <t>https://podminky.urs.cz/item/CS_URS_2025_01/162251102</t>
  </si>
  <si>
    <t>"odvoz zeminy" 154,100*0,150</t>
  </si>
  <si>
    <t>13</t>
  </si>
  <si>
    <t>162751117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</si>
  <si>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</si>
  <si>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895891698</t>
  </si>
  <si>
    <t>https://podminky.urs.cz/item/CS_URS_2025_01/162751117</t>
  </si>
  <si>
    <t>14</t>
  </si>
  <si>
    <t>171201201</t>
  </si>
  <si>
    <t>Uložení sypaniny na skládky nebo meziskládky bez hutnění s upravením uložené sypaniny do předepsaného tvaru</t>
  </si>
  <si>
    <t>-285564577</t>
  </si>
  <si>
    <t>https://podminky.urs.cz/item/CS_URS_2025_01/171201201</t>
  </si>
  <si>
    <t>15</t>
  </si>
  <si>
    <t>171201231</t>
  </si>
  <si>
    <t>Poplatek za uložení stavebního odpadu na recyklační skládce (skládkovné) zeminy a kamení zatříděného do Katalogu odpadů pod kódem 17 05 04</t>
  </si>
  <si>
    <t>t</t>
  </si>
  <si>
    <t>-385750721</t>
  </si>
  <si>
    <t>https://podminky.urs.cz/item/CS_URS_2025_01/171201231</t>
  </si>
  <si>
    <t>"odvoz zeminy" 154,100*0,150*1,800</t>
  </si>
  <si>
    <t>16</t>
  </si>
  <si>
    <t>181311103</t>
  </si>
  <si>
    <t>Rozprostření a urovnání ornice v rovině nebo ve svahu sklonu do 1:5 ručně při souvislé ploše, tl. vrstvy do 200 mm</t>
  </si>
  <si>
    <t>1471762119</t>
  </si>
  <si>
    <t>https://podminky.urs.cz/item/CS_URS_2025_01/181311103</t>
  </si>
  <si>
    <t>"ohumusování v tl. 150 mm" 154,100</t>
  </si>
  <si>
    <t>17</t>
  </si>
  <si>
    <t>M</t>
  </si>
  <si>
    <t>10364100</t>
  </si>
  <si>
    <t>zemina pro terénní úpravy - tříděná</t>
  </si>
  <si>
    <t>-1522791591</t>
  </si>
  <si>
    <t>"nová zeleň tl. 150 mm" 154,100*0,150*2,200</t>
  </si>
  <si>
    <t>18</t>
  </si>
  <si>
    <t>181411131</t>
  </si>
  <si>
    <t>Založení trávníku na půdě předem připravené plochy do 1000 m2 výsevem včetně utažení parkového v rovině nebo na svahu do 1:5</t>
  </si>
  <si>
    <t>-907822006</t>
  </si>
  <si>
    <t>https://podminky.urs.cz/item/CS_URS_2025_01/181411131</t>
  </si>
  <si>
    <t>"zatrávnění" 154,100</t>
  </si>
  <si>
    <t>19</t>
  </si>
  <si>
    <t>00572420</t>
  </si>
  <si>
    <t>osivo směs travní parková okrasná</t>
  </si>
  <si>
    <t>kg</t>
  </si>
  <si>
    <t>-766124112</t>
  </si>
  <si>
    <t>"zatrávnění" 154,100*2,5/100</t>
  </si>
  <si>
    <t>20</t>
  </si>
  <si>
    <t>181951111</t>
  </si>
  <si>
    <t>Úprava pláně vyrovnáním výškových rozdílů strojně v hornině třídy těžitelnosti I, skupiny 1 až 3 bez zhutnění</t>
  </si>
  <si>
    <t>486579899</t>
  </si>
  <si>
    <t>https://podminky.urs.cz/item/CS_URS_2025_01/181951111</t>
  </si>
  <si>
    <t>"úprava pláně bez hutnění" 154,000</t>
  </si>
  <si>
    <t>181951112</t>
  </si>
  <si>
    <t>Úprava pláně vyrovnáním výškových rozdílů strojně v hornině třídy těžitelnosti I, skupiny 1 až 3 se zhutněním</t>
  </si>
  <si>
    <t>954236930</t>
  </si>
  <si>
    <t>https://podminky.urs.cz/item/CS_URS_2025_01/181951112</t>
  </si>
  <si>
    <t>24,100+172,000+58,300+6,000</t>
  </si>
  <si>
    <t>22</t>
  </si>
  <si>
    <t>184818232</t>
  </si>
  <si>
    <t>Ochrana kmene bedněním před poškozením stavebním provozem zřízení včetně odstranění výšky bednění do 2 m průměru kmene přes 300 do 500 mm</t>
  </si>
  <si>
    <t>kus</t>
  </si>
  <si>
    <t>935800655</t>
  </si>
  <si>
    <t>https://podminky.urs.cz/item/CS_URS_2025_01/184818232</t>
  </si>
  <si>
    <t>"ochrana stromů" 12,000</t>
  </si>
  <si>
    <t>Komunikace pozemní</t>
  </si>
  <si>
    <t>23</t>
  </si>
  <si>
    <t>564851111</t>
  </si>
  <si>
    <t>Podklad ze štěrkodrti ŠD s rozprostřením a zhutněním plochy přes 100 m2, po zhutnění tl. 150 mm</t>
  </si>
  <si>
    <t>-1199556051</t>
  </si>
  <si>
    <t>https://podminky.urs.cz/item/CS_URS_2025_01/564851111</t>
  </si>
  <si>
    <t>"nový chodník - štěrkodrť ŠD tl. 150 mm" 172,000+6,000</t>
  </si>
  <si>
    <t>"nové vjezdy - štěrkodrť ŠD tl. 150 mm" 24,100</t>
  </si>
  <si>
    <t>24</t>
  </si>
  <si>
    <t>565145101</t>
  </si>
  <si>
    <t>Asfaltový beton vrstva podkladní ACP 16 (obalované kamenivo střednězrnné - OKS) s rozprostřením a zhutněním v pruhu šířky do 1,5 m, po zhutnění tl. 60 mm</t>
  </si>
  <si>
    <t>-1857658647</t>
  </si>
  <si>
    <t>https://podminky.urs.cz/item/CS_URS_2025_01/565145101</t>
  </si>
  <si>
    <t>"vozovka kolem obrub - ACP 16+ tl. 60 mm" 58,300</t>
  </si>
  <si>
    <t>25</t>
  </si>
  <si>
    <t>56712211R</t>
  </si>
  <si>
    <t>Podklad ze směsi stmelené cementem SC bez dilatačních spár, s rozprostřením a zhutněním SC C 8/10 (KSC I), po zhutnění tl. 100 mm</t>
  </si>
  <si>
    <t>-1042276815</t>
  </si>
  <si>
    <t>"nové vjezdy - směs stmel. cementem SC C8/10 tl. 100 mm" 24,100</t>
  </si>
  <si>
    <t>26</t>
  </si>
  <si>
    <t>573111112</t>
  </si>
  <si>
    <t>Postřik infiltrační PI z asfaltu silničního s posypem kamenivem, v množství 1,00 kg/m2</t>
  </si>
  <si>
    <t>-1894785687</t>
  </si>
  <si>
    <t>https://podminky.urs.cz/item/CS_URS_2025_01/573111112</t>
  </si>
  <si>
    <t>"vozovka kolem obrub - postřik infiltrační PI 1,0kg/m2" 58,300</t>
  </si>
  <si>
    <t>27</t>
  </si>
  <si>
    <t>573211109</t>
  </si>
  <si>
    <t>Postřik spojovací PS bez posypu kamenivem z asfaltu silničního, v množství 0,50 kg/m2</t>
  </si>
  <si>
    <t>-2122199463</t>
  </si>
  <si>
    <t>https://podminky.urs.cz/item/CS_URS_2025_01/573211109</t>
  </si>
  <si>
    <t>"vozovka kolem obrub - postřik spojovací PS 0,5kg/m2" 58,300</t>
  </si>
  <si>
    <t>28</t>
  </si>
  <si>
    <t>577144111</t>
  </si>
  <si>
    <t>Asfaltový beton vrstva obrusná ACO 11 (ABS) s rozprostřením a se zhutněním z nemodifikovaného asfaltu v pruhu šířky do 3 m tř. I (ACO 11+), po zhutnění tl. 50 mm</t>
  </si>
  <si>
    <t>-559399361</t>
  </si>
  <si>
    <t>https://podminky.urs.cz/item/CS_URS_2025_01/577144111</t>
  </si>
  <si>
    <t>"vozovka kolem obrub - ACO 11 tl. 50 mm" 58,300</t>
  </si>
  <si>
    <t>29</t>
  </si>
  <si>
    <t>596211112</t>
  </si>
  <si>
    <t>Kladení dlažby z betonových zámkových dlaždic komunikací pro pěší ručně s ložem z kameniva těženého nebo drceného tl. do 40 mm, s vyplněním spár s dvojitým hutněním, vibrováním a se smetením přebytečného materiálu na krajnici tl. 60 mm skupiny A, pro plochy přes 100 do 300 m2</t>
  </si>
  <si>
    <t>-1197062254</t>
  </si>
  <si>
    <t>https://podminky.urs.cz/item/CS_URS_2025_01/596211112</t>
  </si>
  <si>
    <t>"nový chodník - bet. dlažba tl. 60 mm" 172,000</t>
  </si>
  <si>
    <t>30</t>
  </si>
  <si>
    <t>59245018</t>
  </si>
  <si>
    <t>dlažba skladebná betonová 200x100mm tl 60mm přírodní</t>
  </si>
  <si>
    <t>1947443879</t>
  </si>
  <si>
    <t>"bet. dlažba tl. 60 mm" 172,000</t>
  </si>
  <si>
    <t>172*1,02 'Přepočtené koeficientem množství</t>
  </si>
  <si>
    <t>31</t>
  </si>
  <si>
    <t>596212210</t>
  </si>
  <si>
    <t>Kladení dlažby z betonových zámkových dlaždic pozemních komunikací ručně s ložem z kameniva těženého nebo drceného tl. do 50 mm, s vyplněním spár, s dvojitým hutněním vibrováním a se smetením přebytečného materiálu na krajnici tl. 80 mm skupiny A, pro plochy do 50 m2</t>
  </si>
  <si>
    <t>7972596</t>
  </si>
  <si>
    <t>https://podminky.urs.cz/item/CS_URS_2025_01/596212210</t>
  </si>
  <si>
    <t>"nové vjezdy - bet. dlažba tl. 80 mm" 24,100+6,000</t>
  </si>
  <si>
    <t>32</t>
  </si>
  <si>
    <t>59245005</t>
  </si>
  <si>
    <t>dlažba skladebná betonová 200x100mm tl 80mm barevná</t>
  </si>
  <si>
    <t>-589845949</t>
  </si>
  <si>
    <t>24,1*1,03 'Přepočtené koeficientem množství</t>
  </si>
  <si>
    <t>33</t>
  </si>
  <si>
    <t>59245226</t>
  </si>
  <si>
    <t>dlažba pro nevidomé betonová 200x100mm tl 80mm barevná</t>
  </si>
  <si>
    <t>1670405970</t>
  </si>
  <si>
    <t>"bet. dlažba pro OSP tl. 80 mm" 6,000</t>
  </si>
  <si>
    <t>Ostatní konstrukce a práce, bourání</t>
  </si>
  <si>
    <t>34</t>
  </si>
  <si>
    <t>9121412-R</t>
  </si>
  <si>
    <t>Ochrana stožárů VO</t>
  </si>
  <si>
    <t>-589531208</t>
  </si>
  <si>
    <t>"ochrana stožárů VO " 2,000</t>
  </si>
  <si>
    <t>35</t>
  </si>
  <si>
    <t>9121413-R</t>
  </si>
  <si>
    <t>Ochrana SDZ</t>
  </si>
  <si>
    <t>863744318</t>
  </si>
  <si>
    <t>"ochrana SDZ" 4,000</t>
  </si>
  <si>
    <t>36</t>
  </si>
  <si>
    <t>916131113</t>
  </si>
  <si>
    <t>Osazení silničního obrubníku betonového se zřízením lože, s vyplněním a zatřením spár cementovou maltou ležatého s boční opěrou z betonu prostého, do lože z betonu prostého</t>
  </si>
  <si>
    <t>2000214339</t>
  </si>
  <si>
    <t>https://podminky.urs.cz/item/CS_URS_2025_01/916131113</t>
  </si>
  <si>
    <t>"betonový obrubník silniční ABO 2-15" 146,600</t>
  </si>
  <si>
    <t>37</t>
  </si>
  <si>
    <t>59217031</t>
  </si>
  <si>
    <t>obrubník silniční betonový 1000x150x250mm</t>
  </si>
  <si>
    <t>1541874941</t>
  </si>
  <si>
    <t>146,6*1,02 'Přepočtené koeficientem množství</t>
  </si>
  <si>
    <t>38</t>
  </si>
  <si>
    <t>916231113</t>
  </si>
  <si>
    <t>Osazení chodníkového obrubníku betonového se zřízením lože, s vyplněním a zatřením spár cementovou maltou ležatého s boční opěrou z betonu prostého, do lože z betonu prostého</t>
  </si>
  <si>
    <t>1586545046</t>
  </si>
  <si>
    <t>https://podminky.urs.cz/item/CS_URS_2025_01/916231113</t>
  </si>
  <si>
    <t>"bet. obruba záhonová 8T" 116,600</t>
  </si>
  <si>
    <t>39</t>
  </si>
  <si>
    <t>59217016</t>
  </si>
  <si>
    <t>obrubník betonový chodníkový 1000x80x250mm</t>
  </si>
  <si>
    <t>605473762</t>
  </si>
  <si>
    <t>116,6*1,02 'Přepočtené koeficientem množství</t>
  </si>
  <si>
    <t>40</t>
  </si>
  <si>
    <t>916991121</t>
  </si>
  <si>
    <t>Lože pod obrubníky, krajníky nebo obruby z dlažebních kostek z betonu prostého</t>
  </si>
  <si>
    <t>1441403732</t>
  </si>
  <si>
    <t>https://podminky.urs.cz/item/CS_URS_2025_01/916991121</t>
  </si>
  <si>
    <t>"bet. obruby záhonové" 116,600*0,040</t>
  </si>
  <si>
    <t>"bet. obrubník silniční" 146,600*0,070</t>
  </si>
  <si>
    <t>41</t>
  </si>
  <si>
    <t>919112222</t>
  </si>
  <si>
    <t>Řezání dilatačních spár v živičném krytu vytvoření komůrky pro těsnící zálivku šířky 15 mm, hloubky 25 mm</t>
  </si>
  <si>
    <t>-387531600</t>
  </si>
  <si>
    <t>https://podminky.urs.cz/item/CS_URS_2025_01/919112222</t>
  </si>
  <si>
    <t>"spára asfalt"</t>
  </si>
  <si>
    <t>"vyříznutí komůrky v asf. krytu 15x25 mm" 118,600</t>
  </si>
  <si>
    <t>42</t>
  </si>
  <si>
    <t>919122121</t>
  </si>
  <si>
    <t>Utěsnění dilatačních spár zálivkou za tepla v cementobetonovém nebo živičném krytu včetně adhezního nátěru s těsnicím profilem pod zálivkou, pro komůrky šířky 15 mm, hloubky 25 mm</t>
  </si>
  <si>
    <t>-1089011107</t>
  </si>
  <si>
    <t>https://podminky.urs.cz/item/CS_URS_2025_01/919122121</t>
  </si>
  <si>
    <t>"zalití komůrky asfaltovou modifikovanou zálivkou 15x25 mm" 118,600</t>
  </si>
  <si>
    <t>43</t>
  </si>
  <si>
    <t>919735112</t>
  </si>
  <si>
    <t>Řezání stávajícího živičného krytu nebo podkladu hloubky přes 50 do 100 mm</t>
  </si>
  <si>
    <t>-901241083</t>
  </si>
  <si>
    <t>https://podminky.urs.cz/item/CS_URS_2025_01/919735112</t>
  </si>
  <si>
    <t>"Zaříznutí hrany asfaltu v tl. 100 mm" 58,300+58,300+2,000</t>
  </si>
  <si>
    <t>44</t>
  </si>
  <si>
    <t>938908411</t>
  </si>
  <si>
    <t>Čištění vozovek splachováním vodou povrchu podkladu nebo krytu živičného, betonového nebo dlážděného</t>
  </si>
  <si>
    <t>-44405612</t>
  </si>
  <si>
    <t>https://podminky.urs.cz/item/CS_URS_2025_01/938908411</t>
  </si>
  <si>
    <t>"čištění komunikací - odhad" 1000</t>
  </si>
  <si>
    <t>997</t>
  </si>
  <si>
    <t>Přesun sutě</t>
  </si>
  <si>
    <t>45</t>
  </si>
  <si>
    <t>997221551</t>
  </si>
  <si>
    <t>Vodorovná doprava suti bez naložení, ale se složením a s hrubým urovnáním ze sypkých materiálů, na vzdálenost do 1 km</t>
  </si>
  <si>
    <t>564392435</t>
  </si>
  <si>
    <t>https://podminky.urs.cz/item/CS_URS_2025_01/997221551</t>
  </si>
  <si>
    <t>"kamenivo" 8,700+49,880+10,000</t>
  </si>
  <si>
    <t>46</t>
  </si>
  <si>
    <t>997221559</t>
  </si>
  <si>
    <t>Vodorovná doprava suti bez naložení, ale se složením a s hrubým urovnáním Příplatek k ceně za každý další započatý 1 km přes 1 km</t>
  </si>
  <si>
    <t>-138854190</t>
  </si>
  <si>
    <t>https://podminky.urs.cz/item/CS_URS_2025_01/997221559</t>
  </si>
  <si>
    <t>68,580*19</t>
  </si>
  <si>
    <t>47</t>
  </si>
  <si>
    <t>997221561</t>
  </si>
  <si>
    <t>Vodorovná doprava suti bez naložení, ale se složením a s hrubým urovnáním z kusových materiálů, na vzdálenost do 1 km</t>
  </si>
  <si>
    <t>-1313818050</t>
  </si>
  <si>
    <t>https://podminky.urs.cz/item/CS_URS_2025_01/997221561</t>
  </si>
  <si>
    <t>"obruby skládka" 23,985+5,864</t>
  </si>
  <si>
    <t>"zámková dlažba" 3,120</t>
  </si>
  <si>
    <t>48</t>
  </si>
  <si>
    <t>997221569</t>
  </si>
  <si>
    <t>-1728691001</t>
  </si>
  <si>
    <t>https://podminky.urs.cz/item/CS_URS_2025_01/997221569</t>
  </si>
  <si>
    <t>32,969*19</t>
  </si>
  <si>
    <t>49</t>
  </si>
  <si>
    <t>997221571</t>
  </si>
  <si>
    <t>Vodorovná doprava vybouraných hmot bez naložení, ale se složením a s hrubým urovnáním na vzdálenost do 1 km</t>
  </si>
  <si>
    <t>-587130120</t>
  </si>
  <si>
    <t>https://podminky.urs.cz/item/CS_URS_2025_01/997221571</t>
  </si>
  <si>
    <t>"živice" 6,600+16,856</t>
  </si>
  <si>
    <t>"pod. beton" 9,750+41,280</t>
  </si>
  <si>
    <t>50</t>
  </si>
  <si>
    <t>997221579</t>
  </si>
  <si>
    <t>Vodorovná doprava vybouraných hmot bez naložení, ale se složením a s hrubým urovnáním na vzdálenost Příplatek k ceně za každý další započatý 1 km přes 1 km</t>
  </si>
  <si>
    <t>-1482681898</t>
  </si>
  <si>
    <t>https://podminky.urs.cz/item/CS_URS_2025_01/997221579</t>
  </si>
  <si>
    <t>74,486*19</t>
  </si>
  <si>
    <t>51</t>
  </si>
  <si>
    <t>997221861</t>
  </si>
  <si>
    <t>Poplatek za uložení stavebního odpadu na recyklační skládce (skládkovné) z prostého betonu zatříděného do Katalogu odpadů pod kódem 17 01 01</t>
  </si>
  <si>
    <t>343677595</t>
  </si>
  <si>
    <t>https://podminky.urs.cz/item/CS_URS_2025_01/997221861</t>
  </si>
  <si>
    <t>52</t>
  </si>
  <si>
    <t>997221873</t>
  </si>
  <si>
    <t>-314158975</t>
  </si>
  <si>
    <t>https://podminky.urs.cz/item/CS_URS_2025_01/997221873</t>
  </si>
  <si>
    <t>53</t>
  </si>
  <si>
    <t>997221875</t>
  </si>
  <si>
    <t>Poplatek za uložení stavebního odpadu na recyklační skládce (skládkovné) asfaltového bez obsahu dehtu zatříděného do Katalogu odpadů pod kódem 17 03 02</t>
  </si>
  <si>
    <t>-238043894</t>
  </si>
  <si>
    <t>https://podminky.urs.cz/item/CS_URS_2025_01/997221875</t>
  </si>
  <si>
    <t>998</t>
  </si>
  <si>
    <t>Přesun hmot</t>
  </si>
  <si>
    <t>54</t>
  </si>
  <si>
    <t>998223011</t>
  </si>
  <si>
    <t>Přesun hmot pro pozemní komunikace s krytem dlážděným dopravní vzdálenost do 200 m jakékoliv délky objektu</t>
  </si>
  <si>
    <t>-734945620</t>
  </si>
  <si>
    <t>https://podminky.urs.cz/item/CS_URS_2025_01/998223011</t>
  </si>
  <si>
    <t>55</t>
  </si>
  <si>
    <t>998223091</t>
  </si>
  <si>
    <t>Přesun hmot pro pozemní komunikace s krytem dlážděným Příplatek k ceně za zvětšený přesun přes vymezenou vodorovnou dopravní vzdálenost do 1000 m</t>
  </si>
  <si>
    <t>-1924071064</t>
  </si>
  <si>
    <t>https://podminky.urs.cz/item/CS_URS_2025_01/998223091</t>
  </si>
  <si>
    <t>711</t>
  </si>
  <si>
    <t>Izolace proti vodě, vlhkosti a plynům</t>
  </si>
  <si>
    <t>56</t>
  </si>
  <si>
    <t>711161173</t>
  </si>
  <si>
    <t>Provedení izolace proti zemní vlhkosti nopovou fólií na ploše vodorovné V z nopové fólie</t>
  </si>
  <si>
    <t>-1601762784</t>
  </si>
  <si>
    <t>https://podminky.urs.cz/item/CS_URS_2025_01/711161173</t>
  </si>
  <si>
    <t>"provedení izolace nopovou folií" 58,300+58,300</t>
  </si>
  <si>
    <t>57</t>
  </si>
  <si>
    <t>28323005</t>
  </si>
  <si>
    <t>fólie profilovaná (nopová) drenážní HDPE s výškou nopů 8mm</t>
  </si>
  <si>
    <t>-179327960</t>
  </si>
  <si>
    <t>116,600*1,1655 "Přepočtené koeficientem množství</t>
  </si>
  <si>
    <t>58</t>
  </si>
  <si>
    <t>998711101</t>
  </si>
  <si>
    <t>Přesun hmot pro izolace proti vodě, vlhkosti a plynům stanovený z hmotnosti přesunovaného materiálu vodorovná dopravní vzdálenost do 50 m základní v objektech výšky do 6 m</t>
  </si>
  <si>
    <t>153454482</t>
  </si>
  <si>
    <t>https://podminky.urs.cz/item/CS_URS_2025_01/998711101</t>
  </si>
  <si>
    <t>SO 100.2 - Úsek 2V a 2Z - Mezilesí - Třebešovská</t>
  </si>
  <si>
    <t>1273936829</t>
  </si>
  <si>
    <t>"rozebrání bet. dlažby" 10,000</t>
  </si>
  <si>
    <t>544326742</t>
  </si>
  <si>
    <t>"odstranění kameniva vjezdy tl. 150 mm" 52,200</t>
  </si>
  <si>
    <t>1711929150</t>
  </si>
  <si>
    <t>"odstranění betonu vjezdy tl. 150 mm" 52,200</t>
  </si>
  <si>
    <t>1398072513</t>
  </si>
  <si>
    <t>"odstranění živice vjezdy tl. 70 mm" 52,200</t>
  </si>
  <si>
    <t>1300134640</t>
  </si>
  <si>
    <t>"odstranění kemeniva chodník tl. 150 mm" 208,000</t>
  </si>
  <si>
    <t>1913610563</t>
  </si>
  <si>
    <t>"odstranění betonu chodník tl. 50 mm" 208,000</t>
  </si>
  <si>
    <t>942836136</t>
  </si>
  <si>
    <t>"odstranění živice chodník tl. 50 mm" 208,000</t>
  </si>
  <si>
    <t>44653618</t>
  </si>
  <si>
    <t>"odstranění bet. obrubníku" 129,600</t>
  </si>
  <si>
    <t>1425147831</t>
  </si>
  <si>
    <t>"odstranění bet. obruby" 140,000</t>
  </si>
  <si>
    <t>725415374</t>
  </si>
  <si>
    <t>"sejmutí zeminy tl. 150 mm" 181,400</t>
  </si>
  <si>
    <t>-241228457</t>
  </si>
  <si>
    <t>"Air-Spade, šetrné odstraňení zeminy z kořenů do nejmenšího detailu." 1,5*1,5*10</t>
  </si>
  <si>
    <t>-1996483860</t>
  </si>
  <si>
    <t>"odvoz zeminy" 181,400*0,150</t>
  </si>
  <si>
    <t>1873657231</t>
  </si>
  <si>
    <t>1786851921</t>
  </si>
  <si>
    <t>2136092737</t>
  </si>
  <si>
    <t>"odvoz zeminy" 181,400*0,150*1,800</t>
  </si>
  <si>
    <t>-1554370711</t>
  </si>
  <si>
    <t>"ohumusování v tl. 150 mm" 181,400</t>
  </si>
  <si>
    <t>-540256498</t>
  </si>
  <si>
    <t>"nová zeleň tl. 150 mm" 181,400*0,150*2,200</t>
  </si>
  <si>
    <t>-309391126</t>
  </si>
  <si>
    <t>"zatrávnění" 181,400</t>
  </si>
  <si>
    <t>827647301</t>
  </si>
  <si>
    <t>"zatrávnění" 181,400*2,5/100</t>
  </si>
  <si>
    <t>-2138127586</t>
  </si>
  <si>
    <t>"úprava pláně bez hutnění" 181,400</t>
  </si>
  <si>
    <t>16359718</t>
  </si>
  <si>
    <t>52,200+208,000+64,800+6,120</t>
  </si>
  <si>
    <t>-1772734359</t>
  </si>
  <si>
    <t>"ochrana stromů" 10,000</t>
  </si>
  <si>
    <t>770851276</t>
  </si>
  <si>
    <t>"nový chodník - štěrkodrť ŠD tl. 150 mm" 208,000+6,120</t>
  </si>
  <si>
    <t>"nové vjezdy - štěrkodrť ŠD tl. 150 mm" 46,100</t>
  </si>
  <si>
    <t>-1761643350</t>
  </si>
  <si>
    <t>"vozovka kolem obrub - ACP 16+ tl. 60 mm" 64,800</t>
  </si>
  <si>
    <t>-1080513897</t>
  </si>
  <si>
    <t>"nové vjezdy - směs stmel. cementem SC C8/10 tl. 100 mm" 46,100</t>
  </si>
  <si>
    <t>-1101764800</t>
  </si>
  <si>
    <t>"vozovka kolem obrub - postřik infiltrační PI 1,0kg/m2" 64,800</t>
  </si>
  <si>
    <t>1564985712</t>
  </si>
  <si>
    <t>"vozovka kolem obrub - postřik spojovací PS 0,5kg/m2" 64,800</t>
  </si>
  <si>
    <t>-1241890200</t>
  </si>
  <si>
    <t>"vozovka kolem obrub - ACO 11 tl. 50 mm" 64,800</t>
  </si>
  <si>
    <t>-1930244116</t>
  </si>
  <si>
    <t>"nový chodník - bet. dlažba tl. 60 mm" 208,000</t>
  </si>
  <si>
    <t>-1766092006</t>
  </si>
  <si>
    <t>"bet. dlažba tl. 60 mm" 208,000</t>
  </si>
  <si>
    <t>208*1,02 'Přepočtené koeficientem množství</t>
  </si>
  <si>
    <t>-1309964771</t>
  </si>
  <si>
    <t>"nové vjezdy - bet. dlažba tl. 80 mm" 46,100+6,120</t>
  </si>
  <si>
    <t>1410460490</t>
  </si>
  <si>
    <t>46,1*1,03 'Přepočtené koeficientem množství</t>
  </si>
  <si>
    <t>-1126094836</t>
  </si>
  <si>
    <t>"bet. dlažba pro OSP tl. 80 mm" 6,120</t>
  </si>
  <si>
    <t>-1588200106</t>
  </si>
  <si>
    <t>590351140</t>
  </si>
  <si>
    <t>"ochrana SDZ" 5,000</t>
  </si>
  <si>
    <t>1390716662</t>
  </si>
  <si>
    <t>"betonový obrubník silniční ABO 2-15" 129,600</t>
  </si>
  <si>
    <t>-1172751266</t>
  </si>
  <si>
    <t>129,6*1,02 'Přepočtené koeficientem množství</t>
  </si>
  <si>
    <t>-401184671</t>
  </si>
  <si>
    <t>"bet. obruba záhonová 8T" 140,000</t>
  </si>
  <si>
    <t>689216328</t>
  </si>
  <si>
    <t>140*1,02 'Přepočtené koeficientem množství</t>
  </si>
  <si>
    <t>371234866</t>
  </si>
  <si>
    <t>"bet. obruby záhonové" 140,000*0,04</t>
  </si>
  <si>
    <t>"bet. obrubník silniční" 129,600*0,07</t>
  </si>
  <si>
    <t>-186527235</t>
  </si>
  <si>
    <t>"vyříznutí komůrky v asf. krytu 15x25 mm" 131,600</t>
  </si>
  <si>
    <t>1129409817</t>
  </si>
  <si>
    <t>"zalití komůrky asfaltovou modifikovanou zálivkou 15x25 mm" 131,600</t>
  </si>
  <si>
    <t>-573900967</t>
  </si>
  <si>
    <t>"Zaříznutí hrany asfaltu v tl. 100 mm" 64,800+64,800+2,000</t>
  </si>
  <si>
    <t>-1829874878</t>
  </si>
  <si>
    <t>715417675</t>
  </si>
  <si>
    <t>"kamenivo" 15,138+60,320+10,000</t>
  </si>
  <si>
    <t>113834613</t>
  </si>
  <si>
    <t>85,458*19</t>
  </si>
  <si>
    <t>1301335871</t>
  </si>
  <si>
    <t>"obruby skládka" 26,568+5,600</t>
  </si>
  <si>
    <t>"zámková dlažba" 2,600</t>
  </si>
  <si>
    <t>-429070775</t>
  </si>
  <si>
    <t>34,768*19</t>
  </si>
  <si>
    <t>2106231334</t>
  </si>
  <si>
    <t>"živice" 11,484+20,384</t>
  </si>
  <si>
    <t>"pod. beton" 16,965+49,920</t>
  </si>
  <si>
    <t>320495037</t>
  </si>
  <si>
    <t>98,753*19</t>
  </si>
  <si>
    <t>148265930</t>
  </si>
  <si>
    <t>1399747550</t>
  </si>
  <si>
    <t>-1556600368</t>
  </si>
  <si>
    <t>-982260437</t>
  </si>
  <si>
    <t>-956394232</t>
  </si>
  <si>
    <t>-1388553576</t>
  </si>
  <si>
    <t>"provedení izolace nopovou folií" 100,000</t>
  </si>
  <si>
    <t>-1370562687</t>
  </si>
  <si>
    <t>100,000*1,1655 "Přepočtené koeficientem množství</t>
  </si>
  <si>
    <t>504989459</t>
  </si>
  <si>
    <t>SO 100.3 - Úsek 3V - Třebešovská - Běchorská</t>
  </si>
  <si>
    <t>1826006341</t>
  </si>
  <si>
    <t>"rozebrání bet. dlažby" 15,000</t>
  </si>
  <si>
    <t>80826096</t>
  </si>
  <si>
    <t>"odstranění kameniva vjezdy tl. 150 mm" 24,000</t>
  </si>
  <si>
    <t>-1582777577</t>
  </si>
  <si>
    <t>"odsztranění betonu vjezdy tl. 150 mm" 24,000</t>
  </si>
  <si>
    <t>153617386</t>
  </si>
  <si>
    <t>"odstranění živice vjezdy tl. 70 mm" 24,000</t>
  </si>
  <si>
    <t>1395697124</t>
  </si>
  <si>
    <t>"odstranění kemeniva chodník tl. 150 mm" 192,000</t>
  </si>
  <si>
    <t>-184881893</t>
  </si>
  <si>
    <t>"odstranění betonu chodník tl. 50 mm" 192,000</t>
  </si>
  <si>
    <t>-1343929073</t>
  </si>
  <si>
    <t>"odstranění živice chodník tl. 50 mm" 192,000</t>
  </si>
  <si>
    <t>-1608404945</t>
  </si>
  <si>
    <t>"odstranění bet. obrubníku" 130,000</t>
  </si>
  <si>
    <t>1924138617</t>
  </si>
  <si>
    <t>"sejmutí zeminy tl. 150 mm" 149,000</t>
  </si>
  <si>
    <t>1914783332</t>
  </si>
  <si>
    <t>"Air-Spade, šetrné odstraňení zeminy z kořenů do nejmenšího detailu." 1,5*1,5*5</t>
  </si>
  <si>
    <t>947935073</t>
  </si>
  <si>
    <t>"odvoz zeminy" 149,000*0,150</t>
  </si>
  <si>
    <t>107974898</t>
  </si>
  <si>
    <t>1573847212</t>
  </si>
  <si>
    <t>678882139</t>
  </si>
  <si>
    <t>"odvoz zeminy" 149,000*0,150*1,800</t>
  </si>
  <si>
    <t>1891024623</t>
  </si>
  <si>
    <t>"ohumusování v tl. 150 mm" 149,000</t>
  </si>
  <si>
    <t>617238972</t>
  </si>
  <si>
    <t>"nová zeleň tl. 150 mm" 149,000*0,150*2,200</t>
  </si>
  <si>
    <t>749005102</t>
  </si>
  <si>
    <t>"zatrávnění" 149,000</t>
  </si>
  <si>
    <t>1595136038</t>
  </si>
  <si>
    <t>"zatrávnění" 149,000*2,5/100</t>
  </si>
  <si>
    <t>2053681065</t>
  </si>
  <si>
    <t>"úprava pláně bez hutnění" 149,000</t>
  </si>
  <si>
    <t>823002655</t>
  </si>
  <si>
    <t>192,000+4,800+19,120+4,880</t>
  </si>
  <si>
    <t>184818231</t>
  </si>
  <si>
    <t>Ochrana kmene bedněním před poškozením stavebním provozem zřízení včetně odstranění výšky bednění do 2 m průměru kmene do 300 mm</t>
  </si>
  <si>
    <t>-1537404334</t>
  </si>
  <si>
    <t>https://podminky.urs.cz/item/CS_URS_2025_01/184818231</t>
  </si>
  <si>
    <t>"ochrana stromů" 5,000</t>
  </si>
  <si>
    <t>-1098669473</t>
  </si>
  <si>
    <t>"nový chodník - štěrkodrť ŠD tl. 150 mm" 196,850+9,680</t>
  </si>
  <si>
    <t>"nové vjezdy - štěrkodrť ŠD tl. 150 mm" 19,120</t>
  </si>
  <si>
    <t>-1367532364</t>
  </si>
  <si>
    <t>"vozovka kolem obrub - ACP 16+ tl. 60 mm" 65,000</t>
  </si>
  <si>
    <t>-1568467097</t>
  </si>
  <si>
    <t>"nové vjezdy - směs stmel. cementem SC C8/10 tl. 100 mm" 19,120</t>
  </si>
  <si>
    <t>1880427763</t>
  </si>
  <si>
    <t>"vozovka kolem obrub - postřik infiltrační PI 1,0kg/m2" 65,000</t>
  </si>
  <si>
    <t>-1487591849</t>
  </si>
  <si>
    <t>"vozovka kolem obrub - postřik spojovací PS 0,5kg/m2" 65,000</t>
  </si>
  <si>
    <t>552168191</t>
  </si>
  <si>
    <t>"vozovka kolem obrub - ACO 11 tl. 50 mm" 65,000</t>
  </si>
  <si>
    <t>-379597703</t>
  </si>
  <si>
    <t>"nový chodník - bet. dlažba tl. 60 mm" 192,000+4,800</t>
  </si>
  <si>
    <t>-188604495</t>
  </si>
  <si>
    <t>"bet. dlažba tl. 60 mm" 192,000</t>
  </si>
  <si>
    <t>192*1,02 'Přepočtené koeficientem množství</t>
  </si>
  <si>
    <t>59245006</t>
  </si>
  <si>
    <t>dlažba pro nevidomé betonová 200x100mm tl 60mm barevná</t>
  </si>
  <si>
    <t>-1283755618</t>
  </si>
  <si>
    <t>"bet. dlažba pro OSP" 4,800</t>
  </si>
  <si>
    <t>1884894828</t>
  </si>
  <si>
    <t>"nové vjezdy - bet. dlažba tl. 80 mm" 19,120+4,880</t>
  </si>
  <si>
    <t>1579741194</t>
  </si>
  <si>
    <t>19,12*1,03 'Přepočtené koeficientem množství</t>
  </si>
  <si>
    <t>759656394</t>
  </si>
  <si>
    <t>"bet. dlažba pro OSP tl. 80 mm" 4,880</t>
  </si>
  <si>
    <t>1204791828</t>
  </si>
  <si>
    <t>"ochrana stožárů VO " 3,000</t>
  </si>
  <si>
    <t>613602786</t>
  </si>
  <si>
    <t>-492214507</t>
  </si>
  <si>
    <t>"betonový obrubník silniční ABO 2-15" 130,000+24,000</t>
  </si>
  <si>
    <t>464277664</t>
  </si>
  <si>
    <t>154*1,02 'Přepočtené koeficientem množství</t>
  </si>
  <si>
    <t>-1082271156</t>
  </si>
  <si>
    <t>"bet. obruba záhonová 8T" 119,300</t>
  </si>
  <si>
    <t>82387362</t>
  </si>
  <si>
    <t>119,3*1,02 'Přepočtené koeficientem množství</t>
  </si>
  <si>
    <t>1613635829</t>
  </si>
  <si>
    <t>"bet. obruby záhonové" 119,300*0,04</t>
  </si>
  <si>
    <t>"bet. obrubník silniční" 154,000*0,07</t>
  </si>
  <si>
    <t>403363405</t>
  </si>
  <si>
    <t>"vyříznutí komůrky v asf. krytu 15x25 mm" 119,300</t>
  </si>
  <si>
    <t>-39418022</t>
  </si>
  <si>
    <t>"zalití komůrky asfaltovou modifikovanou zálivkou 15x25 mm" 119,300</t>
  </si>
  <si>
    <t>-1143357602</t>
  </si>
  <si>
    <t>"Zaříznutí hrany asfaltu v tl. 100 mm" 119,300</t>
  </si>
  <si>
    <t>-1183941167</t>
  </si>
  <si>
    <t>1282732705</t>
  </si>
  <si>
    <t>"kamenivo" 6,960+55,680+10,000</t>
  </si>
  <si>
    <t>-94681234</t>
  </si>
  <si>
    <t>72,640*19</t>
  </si>
  <si>
    <t>1083498352</t>
  </si>
  <si>
    <t>"obruby skládka" 26,650</t>
  </si>
  <si>
    <t>"zámková dlažba" 3,900</t>
  </si>
  <si>
    <t>-1500268905</t>
  </si>
  <si>
    <t>30,550*19</t>
  </si>
  <si>
    <t>952952041</t>
  </si>
  <si>
    <t>"živice" 5,280+18,816</t>
  </si>
  <si>
    <t>"pod. beton" 7,800+46,080</t>
  </si>
  <si>
    <t>-283509699</t>
  </si>
  <si>
    <t>77,976*19</t>
  </si>
  <si>
    <t>-1875743585</t>
  </si>
  <si>
    <t>-1324758635</t>
  </si>
  <si>
    <t>-120899868</t>
  </si>
  <si>
    <t>-790878669</t>
  </si>
  <si>
    <t>647171133</t>
  </si>
  <si>
    <t>-409786192</t>
  </si>
  <si>
    <t>"provedení izolace nopovou folií" 120,000</t>
  </si>
  <si>
    <t>248826609</t>
  </si>
  <si>
    <t>120,000*1,1655 "Přepočtené koeficientem množství</t>
  </si>
  <si>
    <t>1817394736</t>
  </si>
  <si>
    <t>ON - Ostatní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</si>
  <si>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</si>
  <si>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</si>
  <si>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</si>
  <si>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</si>
  <si>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VRN9 - Ostatní náklady</t>
  </si>
  <si>
    <t>VRN1</t>
  </si>
  <si>
    <t>Průzkumné, geodetické a projektové práce</t>
  </si>
  <si>
    <t>012203000</t>
  </si>
  <si>
    <t>Zeměměřičské práce před výstavbou</t>
  </si>
  <si>
    <t>kpl</t>
  </si>
  <si>
    <t>1024</t>
  </si>
  <si>
    <t>1173921750</t>
  </si>
  <si>
    <t>https://podminky.urs.cz/item/CS_URS_2025_01/012203000</t>
  </si>
  <si>
    <t>012303000</t>
  </si>
  <si>
    <t>Zeměměřičské práce při provádění stavby</t>
  </si>
  <si>
    <t>-1366270682</t>
  </si>
  <si>
    <t>https://podminky.urs.cz/item/CS_URS_2025_01/012303000</t>
  </si>
  <si>
    <t>012403000</t>
  </si>
  <si>
    <t>Zeměměřičské práce po výstavbě</t>
  </si>
  <si>
    <t>-374024439</t>
  </si>
  <si>
    <t>https://podminky.urs.cz/item/CS_URS_2025_01/012403000</t>
  </si>
  <si>
    <t>013254000</t>
  </si>
  <si>
    <t>Dokumentace skutečného provedení stavby</t>
  </si>
  <si>
    <t>-444093241</t>
  </si>
  <si>
    <t>https://podminky.urs.cz/item/CS_URS_2025_01/013254000</t>
  </si>
  <si>
    <t>013274000</t>
  </si>
  <si>
    <t>Pasportizace objektu před započetím prací</t>
  </si>
  <si>
    <t>601998648</t>
  </si>
  <si>
    <t>https://podminky.urs.cz/item/CS_URS_2025_01/013274000</t>
  </si>
  <si>
    <t>013284000</t>
  </si>
  <si>
    <t>Pasportizace objektu po provedení prací</t>
  </si>
  <si>
    <t>-838395706</t>
  </si>
  <si>
    <t>https://podminky.urs.cz/item/CS_URS_2025_01/013284000</t>
  </si>
  <si>
    <t>013374000R</t>
  </si>
  <si>
    <t>Zajištění DIR včetně projektu DIO</t>
  </si>
  <si>
    <t>-46162320</t>
  </si>
  <si>
    <t>VRN3</t>
  </si>
  <si>
    <t>Zařízení staveniště</t>
  </si>
  <si>
    <t>034503000</t>
  </si>
  <si>
    <t>Informační tabule na staveništi</t>
  </si>
  <si>
    <t>-278933395</t>
  </si>
  <si>
    <t>https://podminky.urs.cz/item/CS_URS_2025_01/034503000</t>
  </si>
  <si>
    <t>VRN4</t>
  </si>
  <si>
    <t>Inženýrská činnost</t>
  </si>
  <si>
    <t>045203000</t>
  </si>
  <si>
    <t>Kompletační činnost</t>
  </si>
  <si>
    <t>-1159203549</t>
  </si>
  <si>
    <t>https://podminky.urs.cz/item/CS_URS_2025_01/045203000</t>
  </si>
  <si>
    <t>045303000</t>
  </si>
  <si>
    <t>Koordinační činnost</t>
  </si>
  <si>
    <t>-2041341230</t>
  </si>
  <si>
    <t>https://podminky.urs.cz/item/CS_URS_2025_01/045303000</t>
  </si>
  <si>
    <t>046005000R</t>
  </si>
  <si>
    <t>DIO - realizace vč. údržby po dobu realizace</t>
  </si>
  <si>
    <t>950870739</t>
  </si>
  <si>
    <t>VRN9</t>
  </si>
  <si>
    <t>090001000</t>
  </si>
  <si>
    <t>1951262912</t>
  </si>
  <si>
    <t>https://podminky.urs.cz/item/CS_URS_2025_01/090001000</t>
  </si>
  <si>
    <t xml:space="preserve">    VRN6 - Územní vlivy</t>
  </si>
  <si>
    <t xml:space="preserve">    VRN7 - Provozní vlivy</t>
  </si>
  <si>
    <t>030001000</t>
  </si>
  <si>
    <t>%</t>
  </si>
  <si>
    <t>-1157369729</t>
  </si>
  <si>
    <t>https://podminky.urs.cz/item/CS_URS_2025_01/030001000</t>
  </si>
  <si>
    <t>VRN6</t>
  </si>
  <si>
    <t>Územní vlivy</t>
  </si>
  <si>
    <t>060001000</t>
  </si>
  <si>
    <t>120345928</t>
  </si>
  <si>
    <t>https://podminky.urs.cz/item/CS_URS_2025_01/060001000</t>
  </si>
  <si>
    <t>VRN7</t>
  </si>
  <si>
    <t>Provozní vlivy</t>
  </si>
  <si>
    <t>070001000</t>
  </si>
  <si>
    <t>429366027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</si>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</sst>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37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horizontal="right"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3" fillId="0" borderId="13" xfId="0" applyNumberFormat="1" applyFont="1" applyBorder="1" applyAlignment="1" applyProtection="1"/>
    <xf numFmtId="166" fontId="33" fillId="0" borderId="14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7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4" xfId="0" applyFont="1" applyBorder="1" applyAlignment="1">
      <alignment vertical="center"/>
    </xf>
    <xf numFmtId="0" fontId="38" fillId="2" borderId="15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0" fillId="0" borderId="22" xfId="0" applyFont="1" applyBorder="1" applyAlignment="1" applyProtection="1">
      <alignment vertical="center"/>
    </xf>
    <xf numFmtId="167" fontId="22" fillId="2" borderId="23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49" fillId="0" borderId="27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vertical="top"/>
    </xf>
    <xf numFmtId="0" fontId="50" fillId="0" borderId="1" xfId="0" applyFont="1" applyBorder="1" applyAlignment="1" applyProtection="1">
      <alignment horizontal="left" vertical="center"/>
    </xf>
    <xf numFmtId="0" fontId="50" fillId="0" borderId="1" xfId="0" applyFont="1" applyBorder="1" applyAlignment="1" applyProtection="1">
      <alignment horizontal="center" vertical="center"/>
    </xf>
    <xf numFmtId="49" fontId="50" fillId="0" borderId="1" xfId="0" applyNumberFormat="1" applyFont="1" applyBorder="1" applyAlignment="1" applyProtection="1">
      <alignment horizontal="left" vertical="center"/>
    </xf>
    <xf numFmtId="0" fontId="49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7122" TargetMode="External" /><Relationship Id="rId3" Type="http://schemas.openxmlformats.org/officeDocument/2006/relationships/hyperlink" Target="https://podminky.urs.cz/item/CS_URS_2025_01/113107131" TargetMode="External" /><Relationship Id="rId4" Type="http://schemas.openxmlformats.org/officeDocument/2006/relationships/hyperlink" Target="https://podminky.urs.cz/item/CS_URS_2025_01/113107142" TargetMode="External" /><Relationship Id="rId5" Type="http://schemas.openxmlformats.org/officeDocument/2006/relationships/hyperlink" Target="https://podminky.urs.cz/item/CS_URS_2025_01/113107222" TargetMode="External" /><Relationship Id="rId6" Type="http://schemas.openxmlformats.org/officeDocument/2006/relationships/hyperlink" Target="https://podminky.urs.cz/item/CS_URS_2025_01/113107230" TargetMode="External" /><Relationship Id="rId7" Type="http://schemas.openxmlformats.org/officeDocument/2006/relationships/hyperlink" Target="https://podminky.urs.cz/item/CS_URS_2025_01/113107241" TargetMode="External" /><Relationship Id="rId8" Type="http://schemas.openxmlformats.org/officeDocument/2006/relationships/hyperlink" Target="https://podminky.urs.cz/item/CS_URS_2025_01/113202111" TargetMode="External" /><Relationship Id="rId9" Type="http://schemas.openxmlformats.org/officeDocument/2006/relationships/hyperlink" Target="https://podminky.urs.cz/item/CS_URS_2025_01/113204111" TargetMode="External" /><Relationship Id="rId10" Type="http://schemas.openxmlformats.org/officeDocument/2006/relationships/hyperlink" Target="https://podminky.urs.cz/item/CS_URS_2025_01/121151113" TargetMode="External" /><Relationship Id="rId11" Type="http://schemas.openxmlformats.org/officeDocument/2006/relationships/hyperlink" Target="https://podminky.urs.cz/item/CS_URS_2025_01/162251102" TargetMode="External" /><Relationship Id="rId12" Type="http://schemas.openxmlformats.org/officeDocument/2006/relationships/hyperlink" Target="https://podminky.urs.cz/item/CS_URS_2025_01/162751117" TargetMode="External" /><Relationship Id="rId13" Type="http://schemas.openxmlformats.org/officeDocument/2006/relationships/hyperlink" Target="https://podminky.urs.cz/item/CS_URS_2025_01/171201201" TargetMode="External" /><Relationship Id="rId14" Type="http://schemas.openxmlformats.org/officeDocument/2006/relationships/hyperlink" Target="https://podminky.urs.cz/item/CS_URS_2025_01/171201231" TargetMode="External" /><Relationship Id="rId15" Type="http://schemas.openxmlformats.org/officeDocument/2006/relationships/hyperlink" Target="https://podminky.urs.cz/item/CS_URS_2025_01/181311103" TargetMode="External" /><Relationship Id="rId16" Type="http://schemas.openxmlformats.org/officeDocument/2006/relationships/hyperlink" Target="https://podminky.urs.cz/item/CS_URS_2025_01/181411131" TargetMode="External" /><Relationship Id="rId17" Type="http://schemas.openxmlformats.org/officeDocument/2006/relationships/hyperlink" Target="https://podminky.urs.cz/item/CS_URS_2025_01/181951111" TargetMode="External" /><Relationship Id="rId18" Type="http://schemas.openxmlformats.org/officeDocument/2006/relationships/hyperlink" Target="https://podminky.urs.cz/item/CS_URS_2025_01/181951112" TargetMode="External" /><Relationship Id="rId19" Type="http://schemas.openxmlformats.org/officeDocument/2006/relationships/hyperlink" Target="https://podminky.urs.cz/item/CS_URS_2025_01/184818232" TargetMode="External" /><Relationship Id="rId20" Type="http://schemas.openxmlformats.org/officeDocument/2006/relationships/hyperlink" Target="https://podminky.urs.cz/item/CS_URS_2025_01/564851111" TargetMode="External" /><Relationship Id="rId21" Type="http://schemas.openxmlformats.org/officeDocument/2006/relationships/hyperlink" Target="https://podminky.urs.cz/item/CS_URS_2025_01/565145101" TargetMode="External" /><Relationship Id="rId22" Type="http://schemas.openxmlformats.org/officeDocument/2006/relationships/hyperlink" Target="https://podminky.urs.cz/item/CS_URS_2025_01/573111112" TargetMode="External" /><Relationship Id="rId23" Type="http://schemas.openxmlformats.org/officeDocument/2006/relationships/hyperlink" Target="https://podminky.urs.cz/item/CS_URS_2025_01/573211109" TargetMode="External" /><Relationship Id="rId24" Type="http://schemas.openxmlformats.org/officeDocument/2006/relationships/hyperlink" Target="https://podminky.urs.cz/item/CS_URS_2025_01/577144111" TargetMode="External" /><Relationship Id="rId25" Type="http://schemas.openxmlformats.org/officeDocument/2006/relationships/hyperlink" Target="https://podminky.urs.cz/item/CS_URS_2025_01/596211112" TargetMode="External" /><Relationship Id="rId26" Type="http://schemas.openxmlformats.org/officeDocument/2006/relationships/hyperlink" Target="https://podminky.urs.cz/item/CS_URS_2025_01/596212210" TargetMode="External" /><Relationship Id="rId27" Type="http://schemas.openxmlformats.org/officeDocument/2006/relationships/hyperlink" Target="https://podminky.urs.cz/item/CS_URS_2025_01/916131113" TargetMode="External" /><Relationship Id="rId28" Type="http://schemas.openxmlformats.org/officeDocument/2006/relationships/hyperlink" Target="https://podminky.urs.cz/item/CS_URS_2025_01/916231113" TargetMode="External" /><Relationship Id="rId29" Type="http://schemas.openxmlformats.org/officeDocument/2006/relationships/hyperlink" Target="https://podminky.urs.cz/item/CS_URS_2025_01/916991121" TargetMode="External" /><Relationship Id="rId30" Type="http://schemas.openxmlformats.org/officeDocument/2006/relationships/hyperlink" Target="https://podminky.urs.cz/item/CS_URS_2025_01/919112222" TargetMode="External" /><Relationship Id="rId31" Type="http://schemas.openxmlformats.org/officeDocument/2006/relationships/hyperlink" Target="https://podminky.urs.cz/item/CS_URS_2025_01/919122121" TargetMode="External" /><Relationship Id="rId32" Type="http://schemas.openxmlformats.org/officeDocument/2006/relationships/hyperlink" Target="https://podminky.urs.cz/item/CS_URS_2025_01/919735112" TargetMode="External" /><Relationship Id="rId33" Type="http://schemas.openxmlformats.org/officeDocument/2006/relationships/hyperlink" Target="https://podminky.urs.cz/item/CS_URS_2025_01/938908411" TargetMode="External" /><Relationship Id="rId34" Type="http://schemas.openxmlformats.org/officeDocument/2006/relationships/hyperlink" Target="https://podminky.urs.cz/item/CS_URS_2025_01/997221551" TargetMode="External" /><Relationship Id="rId35" Type="http://schemas.openxmlformats.org/officeDocument/2006/relationships/hyperlink" Target="https://podminky.urs.cz/item/CS_URS_2025_01/997221559" TargetMode="External" /><Relationship Id="rId36" Type="http://schemas.openxmlformats.org/officeDocument/2006/relationships/hyperlink" Target="https://podminky.urs.cz/item/CS_URS_2025_01/997221561" TargetMode="External" /><Relationship Id="rId37" Type="http://schemas.openxmlformats.org/officeDocument/2006/relationships/hyperlink" Target="https://podminky.urs.cz/item/CS_URS_2025_01/997221569" TargetMode="External" /><Relationship Id="rId38" Type="http://schemas.openxmlformats.org/officeDocument/2006/relationships/hyperlink" Target="https://podminky.urs.cz/item/CS_URS_2025_01/997221571" TargetMode="External" /><Relationship Id="rId39" Type="http://schemas.openxmlformats.org/officeDocument/2006/relationships/hyperlink" Target="https://podminky.urs.cz/item/CS_URS_2025_01/997221579" TargetMode="External" /><Relationship Id="rId40" Type="http://schemas.openxmlformats.org/officeDocument/2006/relationships/hyperlink" Target="https://podminky.urs.cz/item/CS_URS_2025_01/997221861" TargetMode="External" /><Relationship Id="rId41" Type="http://schemas.openxmlformats.org/officeDocument/2006/relationships/hyperlink" Target="https://podminky.urs.cz/item/CS_URS_2025_01/997221873" TargetMode="External" /><Relationship Id="rId42" Type="http://schemas.openxmlformats.org/officeDocument/2006/relationships/hyperlink" Target="https://podminky.urs.cz/item/CS_URS_2025_01/997221875" TargetMode="External" /><Relationship Id="rId43" Type="http://schemas.openxmlformats.org/officeDocument/2006/relationships/hyperlink" Target="https://podminky.urs.cz/item/CS_URS_2025_01/998223011" TargetMode="External" /><Relationship Id="rId44" Type="http://schemas.openxmlformats.org/officeDocument/2006/relationships/hyperlink" Target="https://podminky.urs.cz/item/CS_URS_2025_01/998223091" TargetMode="External" /><Relationship Id="rId45" Type="http://schemas.openxmlformats.org/officeDocument/2006/relationships/hyperlink" Target="https://podminky.urs.cz/item/CS_URS_2025_01/711161173" TargetMode="External" /><Relationship Id="rId46" Type="http://schemas.openxmlformats.org/officeDocument/2006/relationships/hyperlink" Target="https://podminky.urs.cz/item/CS_URS_2025_01/998711101" TargetMode="External" /><Relationship Id="rId47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7122" TargetMode="External" /><Relationship Id="rId3" Type="http://schemas.openxmlformats.org/officeDocument/2006/relationships/hyperlink" Target="https://podminky.urs.cz/item/CS_URS_2025_01/113107131" TargetMode="External" /><Relationship Id="rId4" Type="http://schemas.openxmlformats.org/officeDocument/2006/relationships/hyperlink" Target="https://podminky.urs.cz/item/CS_URS_2025_01/113107142" TargetMode="External" /><Relationship Id="rId5" Type="http://schemas.openxmlformats.org/officeDocument/2006/relationships/hyperlink" Target="https://podminky.urs.cz/item/CS_URS_2025_01/113107222" TargetMode="External" /><Relationship Id="rId6" Type="http://schemas.openxmlformats.org/officeDocument/2006/relationships/hyperlink" Target="https://podminky.urs.cz/item/CS_URS_2025_01/113107230" TargetMode="External" /><Relationship Id="rId7" Type="http://schemas.openxmlformats.org/officeDocument/2006/relationships/hyperlink" Target="https://podminky.urs.cz/item/CS_URS_2025_01/113107241" TargetMode="External" /><Relationship Id="rId8" Type="http://schemas.openxmlformats.org/officeDocument/2006/relationships/hyperlink" Target="https://podminky.urs.cz/item/CS_URS_2025_01/113202111" TargetMode="External" /><Relationship Id="rId9" Type="http://schemas.openxmlformats.org/officeDocument/2006/relationships/hyperlink" Target="https://podminky.urs.cz/item/CS_URS_2025_01/113204111" TargetMode="External" /><Relationship Id="rId10" Type="http://schemas.openxmlformats.org/officeDocument/2006/relationships/hyperlink" Target="https://podminky.urs.cz/item/CS_URS_2025_01/121151113" TargetMode="External" /><Relationship Id="rId11" Type="http://schemas.openxmlformats.org/officeDocument/2006/relationships/hyperlink" Target="https://podminky.urs.cz/item/CS_URS_2025_01/162251102" TargetMode="External" /><Relationship Id="rId12" Type="http://schemas.openxmlformats.org/officeDocument/2006/relationships/hyperlink" Target="https://podminky.urs.cz/item/CS_URS_2025_01/162751117" TargetMode="External" /><Relationship Id="rId13" Type="http://schemas.openxmlformats.org/officeDocument/2006/relationships/hyperlink" Target="https://podminky.urs.cz/item/CS_URS_2025_01/171201201" TargetMode="External" /><Relationship Id="rId14" Type="http://schemas.openxmlformats.org/officeDocument/2006/relationships/hyperlink" Target="https://podminky.urs.cz/item/CS_URS_2025_01/171201231" TargetMode="External" /><Relationship Id="rId15" Type="http://schemas.openxmlformats.org/officeDocument/2006/relationships/hyperlink" Target="https://podminky.urs.cz/item/CS_URS_2025_01/181311103" TargetMode="External" /><Relationship Id="rId16" Type="http://schemas.openxmlformats.org/officeDocument/2006/relationships/hyperlink" Target="https://podminky.urs.cz/item/CS_URS_2025_01/181411131" TargetMode="External" /><Relationship Id="rId17" Type="http://schemas.openxmlformats.org/officeDocument/2006/relationships/hyperlink" Target="https://podminky.urs.cz/item/CS_URS_2025_01/181951111" TargetMode="External" /><Relationship Id="rId18" Type="http://schemas.openxmlformats.org/officeDocument/2006/relationships/hyperlink" Target="https://podminky.urs.cz/item/CS_URS_2025_01/181951112" TargetMode="External" /><Relationship Id="rId19" Type="http://schemas.openxmlformats.org/officeDocument/2006/relationships/hyperlink" Target="https://podminky.urs.cz/item/CS_URS_2025_01/184818232" TargetMode="External" /><Relationship Id="rId20" Type="http://schemas.openxmlformats.org/officeDocument/2006/relationships/hyperlink" Target="https://podminky.urs.cz/item/CS_URS_2025_01/564851111" TargetMode="External" /><Relationship Id="rId21" Type="http://schemas.openxmlformats.org/officeDocument/2006/relationships/hyperlink" Target="https://podminky.urs.cz/item/CS_URS_2025_01/565145101" TargetMode="External" /><Relationship Id="rId22" Type="http://schemas.openxmlformats.org/officeDocument/2006/relationships/hyperlink" Target="https://podminky.urs.cz/item/CS_URS_2025_01/573111112" TargetMode="External" /><Relationship Id="rId23" Type="http://schemas.openxmlformats.org/officeDocument/2006/relationships/hyperlink" Target="https://podminky.urs.cz/item/CS_URS_2025_01/573211109" TargetMode="External" /><Relationship Id="rId24" Type="http://schemas.openxmlformats.org/officeDocument/2006/relationships/hyperlink" Target="https://podminky.urs.cz/item/CS_URS_2025_01/577144111" TargetMode="External" /><Relationship Id="rId25" Type="http://schemas.openxmlformats.org/officeDocument/2006/relationships/hyperlink" Target="https://podminky.urs.cz/item/CS_URS_2025_01/596211112" TargetMode="External" /><Relationship Id="rId26" Type="http://schemas.openxmlformats.org/officeDocument/2006/relationships/hyperlink" Target="https://podminky.urs.cz/item/CS_URS_2025_01/596212210" TargetMode="External" /><Relationship Id="rId27" Type="http://schemas.openxmlformats.org/officeDocument/2006/relationships/hyperlink" Target="https://podminky.urs.cz/item/CS_URS_2025_01/916131113" TargetMode="External" /><Relationship Id="rId28" Type="http://schemas.openxmlformats.org/officeDocument/2006/relationships/hyperlink" Target="https://podminky.urs.cz/item/CS_URS_2025_01/916231113" TargetMode="External" /><Relationship Id="rId29" Type="http://schemas.openxmlformats.org/officeDocument/2006/relationships/hyperlink" Target="https://podminky.urs.cz/item/CS_URS_2025_01/916991121" TargetMode="External" /><Relationship Id="rId30" Type="http://schemas.openxmlformats.org/officeDocument/2006/relationships/hyperlink" Target="https://podminky.urs.cz/item/CS_URS_2025_01/919112222" TargetMode="External" /><Relationship Id="rId31" Type="http://schemas.openxmlformats.org/officeDocument/2006/relationships/hyperlink" Target="https://podminky.urs.cz/item/CS_URS_2025_01/919122121" TargetMode="External" /><Relationship Id="rId32" Type="http://schemas.openxmlformats.org/officeDocument/2006/relationships/hyperlink" Target="https://podminky.urs.cz/item/CS_URS_2025_01/919735112" TargetMode="External" /><Relationship Id="rId33" Type="http://schemas.openxmlformats.org/officeDocument/2006/relationships/hyperlink" Target="https://podminky.urs.cz/item/CS_URS_2025_01/938908411" TargetMode="External" /><Relationship Id="rId34" Type="http://schemas.openxmlformats.org/officeDocument/2006/relationships/hyperlink" Target="https://podminky.urs.cz/item/CS_URS_2025_01/997221551" TargetMode="External" /><Relationship Id="rId35" Type="http://schemas.openxmlformats.org/officeDocument/2006/relationships/hyperlink" Target="https://podminky.urs.cz/item/CS_URS_2025_01/997221559" TargetMode="External" /><Relationship Id="rId36" Type="http://schemas.openxmlformats.org/officeDocument/2006/relationships/hyperlink" Target="https://podminky.urs.cz/item/CS_URS_2025_01/997221561" TargetMode="External" /><Relationship Id="rId37" Type="http://schemas.openxmlformats.org/officeDocument/2006/relationships/hyperlink" Target="https://podminky.urs.cz/item/CS_URS_2025_01/997221569" TargetMode="External" /><Relationship Id="rId38" Type="http://schemas.openxmlformats.org/officeDocument/2006/relationships/hyperlink" Target="https://podminky.urs.cz/item/CS_URS_2025_01/997221571" TargetMode="External" /><Relationship Id="rId39" Type="http://schemas.openxmlformats.org/officeDocument/2006/relationships/hyperlink" Target="https://podminky.urs.cz/item/CS_URS_2025_01/997221579" TargetMode="External" /><Relationship Id="rId40" Type="http://schemas.openxmlformats.org/officeDocument/2006/relationships/hyperlink" Target="https://podminky.urs.cz/item/CS_URS_2025_01/997221861" TargetMode="External" /><Relationship Id="rId41" Type="http://schemas.openxmlformats.org/officeDocument/2006/relationships/hyperlink" Target="https://podminky.urs.cz/item/CS_URS_2025_01/997221873" TargetMode="External" /><Relationship Id="rId42" Type="http://schemas.openxmlformats.org/officeDocument/2006/relationships/hyperlink" Target="https://podminky.urs.cz/item/CS_URS_2025_01/997221875" TargetMode="External" /><Relationship Id="rId43" Type="http://schemas.openxmlformats.org/officeDocument/2006/relationships/hyperlink" Target="https://podminky.urs.cz/item/CS_URS_2025_01/998223011" TargetMode="External" /><Relationship Id="rId44" Type="http://schemas.openxmlformats.org/officeDocument/2006/relationships/hyperlink" Target="https://podminky.urs.cz/item/CS_URS_2025_01/998223091" TargetMode="External" /><Relationship Id="rId45" Type="http://schemas.openxmlformats.org/officeDocument/2006/relationships/hyperlink" Target="https://podminky.urs.cz/item/CS_URS_2025_01/711161173" TargetMode="External" /><Relationship Id="rId46" Type="http://schemas.openxmlformats.org/officeDocument/2006/relationships/hyperlink" Target="https://podminky.urs.cz/item/CS_URS_2025_01/998711101" TargetMode="External" /><Relationship Id="rId47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113106123" TargetMode="External" /><Relationship Id="rId2" Type="http://schemas.openxmlformats.org/officeDocument/2006/relationships/hyperlink" Target="https://podminky.urs.cz/item/CS_URS_2025_01/113107122" TargetMode="External" /><Relationship Id="rId3" Type="http://schemas.openxmlformats.org/officeDocument/2006/relationships/hyperlink" Target="https://podminky.urs.cz/item/CS_URS_2025_01/113107131" TargetMode="External" /><Relationship Id="rId4" Type="http://schemas.openxmlformats.org/officeDocument/2006/relationships/hyperlink" Target="https://podminky.urs.cz/item/CS_URS_2025_01/113107142" TargetMode="External" /><Relationship Id="rId5" Type="http://schemas.openxmlformats.org/officeDocument/2006/relationships/hyperlink" Target="https://podminky.urs.cz/item/CS_URS_2025_01/113107222" TargetMode="External" /><Relationship Id="rId6" Type="http://schemas.openxmlformats.org/officeDocument/2006/relationships/hyperlink" Target="https://podminky.urs.cz/item/CS_URS_2025_01/113107230" TargetMode="External" /><Relationship Id="rId7" Type="http://schemas.openxmlformats.org/officeDocument/2006/relationships/hyperlink" Target="https://podminky.urs.cz/item/CS_URS_2025_01/113107241" TargetMode="External" /><Relationship Id="rId8" Type="http://schemas.openxmlformats.org/officeDocument/2006/relationships/hyperlink" Target="https://podminky.urs.cz/item/CS_URS_2025_01/113202111" TargetMode="External" /><Relationship Id="rId9" Type="http://schemas.openxmlformats.org/officeDocument/2006/relationships/hyperlink" Target="https://podminky.urs.cz/item/CS_URS_2025_01/121151113" TargetMode="External" /><Relationship Id="rId10" Type="http://schemas.openxmlformats.org/officeDocument/2006/relationships/hyperlink" Target="https://podminky.urs.cz/item/CS_URS_2025_01/162251102" TargetMode="External" /><Relationship Id="rId11" Type="http://schemas.openxmlformats.org/officeDocument/2006/relationships/hyperlink" Target="https://podminky.urs.cz/item/CS_URS_2025_01/162751117" TargetMode="External" /><Relationship Id="rId12" Type="http://schemas.openxmlformats.org/officeDocument/2006/relationships/hyperlink" Target="https://podminky.urs.cz/item/CS_URS_2025_01/171201201" TargetMode="External" /><Relationship Id="rId13" Type="http://schemas.openxmlformats.org/officeDocument/2006/relationships/hyperlink" Target="https://podminky.urs.cz/item/CS_URS_2025_01/171201231" TargetMode="External" /><Relationship Id="rId14" Type="http://schemas.openxmlformats.org/officeDocument/2006/relationships/hyperlink" Target="https://podminky.urs.cz/item/CS_URS_2025_01/181311103" TargetMode="External" /><Relationship Id="rId15" Type="http://schemas.openxmlformats.org/officeDocument/2006/relationships/hyperlink" Target="https://podminky.urs.cz/item/CS_URS_2025_01/181411131" TargetMode="External" /><Relationship Id="rId16" Type="http://schemas.openxmlformats.org/officeDocument/2006/relationships/hyperlink" Target="https://podminky.urs.cz/item/CS_URS_2025_01/181951111" TargetMode="External" /><Relationship Id="rId17" Type="http://schemas.openxmlformats.org/officeDocument/2006/relationships/hyperlink" Target="https://podminky.urs.cz/item/CS_URS_2025_01/181951112" TargetMode="External" /><Relationship Id="rId18" Type="http://schemas.openxmlformats.org/officeDocument/2006/relationships/hyperlink" Target="https://podminky.urs.cz/item/CS_URS_2025_01/184818231" TargetMode="External" /><Relationship Id="rId19" Type="http://schemas.openxmlformats.org/officeDocument/2006/relationships/hyperlink" Target="https://podminky.urs.cz/item/CS_URS_2025_01/564851111" TargetMode="External" /><Relationship Id="rId20" Type="http://schemas.openxmlformats.org/officeDocument/2006/relationships/hyperlink" Target="https://podminky.urs.cz/item/CS_URS_2025_01/565145101" TargetMode="External" /><Relationship Id="rId21" Type="http://schemas.openxmlformats.org/officeDocument/2006/relationships/hyperlink" Target="https://podminky.urs.cz/item/CS_URS_2025_01/573111112" TargetMode="External" /><Relationship Id="rId22" Type="http://schemas.openxmlformats.org/officeDocument/2006/relationships/hyperlink" Target="https://podminky.urs.cz/item/CS_URS_2025_01/573211109" TargetMode="External" /><Relationship Id="rId23" Type="http://schemas.openxmlformats.org/officeDocument/2006/relationships/hyperlink" Target="https://podminky.urs.cz/item/CS_URS_2025_01/577144111" TargetMode="External" /><Relationship Id="rId24" Type="http://schemas.openxmlformats.org/officeDocument/2006/relationships/hyperlink" Target="https://podminky.urs.cz/item/CS_URS_2025_01/596211112" TargetMode="External" /><Relationship Id="rId25" Type="http://schemas.openxmlformats.org/officeDocument/2006/relationships/hyperlink" Target="https://podminky.urs.cz/item/CS_URS_2025_01/596212210" TargetMode="External" /><Relationship Id="rId26" Type="http://schemas.openxmlformats.org/officeDocument/2006/relationships/hyperlink" Target="https://podminky.urs.cz/item/CS_URS_2025_01/916131113" TargetMode="External" /><Relationship Id="rId27" Type="http://schemas.openxmlformats.org/officeDocument/2006/relationships/hyperlink" Target="https://podminky.urs.cz/item/CS_URS_2025_01/916231113" TargetMode="External" /><Relationship Id="rId28" Type="http://schemas.openxmlformats.org/officeDocument/2006/relationships/hyperlink" Target="https://podminky.urs.cz/item/CS_URS_2025_01/916991121" TargetMode="External" /><Relationship Id="rId29" Type="http://schemas.openxmlformats.org/officeDocument/2006/relationships/hyperlink" Target="https://podminky.urs.cz/item/CS_URS_2025_01/919112222" TargetMode="External" /><Relationship Id="rId30" Type="http://schemas.openxmlformats.org/officeDocument/2006/relationships/hyperlink" Target="https://podminky.urs.cz/item/CS_URS_2025_01/919122121" TargetMode="External" /><Relationship Id="rId31" Type="http://schemas.openxmlformats.org/officeDocument/2006/relationships/hyperlink" Target="https://podminky.urs.cz/item/CS_URS_2025_01/919735112" TargetMode="External" /><Relationship Id="rId32" Type="http://schemas.openxmlformats.org/officeDocument/2006/relationships/hyperlink" Target="https://podminky.urs.cz/item/CS_URS_2025_01/938908411" TargetMode="External" /><Relationship Id="rId33" Type="http://schemas.openxmlformats.org/officeDocument/2006/relationships/hyperlink" Target="https://podminky.urs.cz/item/CS_URS_2025_01/997221551" TargetMode="External" /><Relationship Id="rId34" Type="http://schemas.openxmlformats.org/officeDocument/2006/relationships/hyperlink" Target="https://podminky.urs.cz/item/CS_URS_2025_01/997221559" TargetMode="External" /><Relationship Id="rId35" Type="http://schemas.openxmlformats.org/officeDocument/2006/relationships/hyperlink" Target="https://podminky.urs.cz/item/CS_URS_2025_01/997221561" TargetMode="External" /><Relationship Id="rId36" Type="http://schemas.openxmlformats.org/officeDocument/2006/relationships/hyperlink" Target="https://podminky.urs.cz/item/CS_URS_2025_01/997221569" TargetMode="External" /><Relationship Id="rId37" Type="http://schemas.openxmlformats.org/officeDocument/2006/relationships/hyperlink" Target="https://podminky.urs.cz/item/CS_URS_2025_01/997221571" TargetMode="External" /><Relationship Id="rId38" Type="http://schemas.openxmlformats.org/officeDocument/2006/relationships/hyperlink" Target="https://podminky.urs.cz/item/CS_URS_2025_01/997221579" TargetMode="External" /><Relationship Id="rId39" Type="http://schemas.openxmlformats.org/officeDocument/2006/relationships/hyperlink" Target="https://podminky.urs.cz/item/CS_URS_2025_01/997221861" TargetMode="External" /><Relationship Id="rId40" Type="http://schemas.openxmlformats.org/officeDocument/2006/relationships/hyperlink" Target="https://podminky.urs.cz/item/CS_URS_2025_01/997221873" TargetMode="External" /><Relationship Id="rId41" Type="http://schemas.openxmlformats.org/officeDocument/2006/relationships/hyperlink" Target="https://podminky.urs.cz/item/CS_URS_2025_01/997221875" TargetMode="External" /><Relationship Id="rId42" Type="http://schemas.openxmlformats.org/officeDocument/2006/relationships/hyperlink" Target="https://podminky.urs.cz/item/CS_URS_2025_01/998223011" TargetMode="External" /><Relationship Id="rId43" Type="http://schemas.openxmlformats.org/officeDocument/2006/relationships/hyperlink" Target="https://podminky.urs.cz/item/CS_URS_2025_01/998223091" TargetMode="External" /><Relationship Id="rId44" Type="http://schemas.openxmlformats.org/officeDocument/2006/relationships/hyperlink" Target="https://podminky.urs.cz/item/CS_URS_2025_01/711161173" TargetMode="External" /><Relationship Id="rId45" Type="http://schemas.openxmlformats.org/officeDocument/2006/relationships/hyperlink" Target="https://podminky.urs.cz/item/CS_URS_2025_01/998711101" TargetMode="External" /><Relationship Id="rId46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2203000" TargetMode="External" /><Relationship Id="rId2" Type="http://schemas.openxmlformats.org/officeDocument/2006/relationships/hyperlink" Target="https://podminky.urs.cz/item/CS_URS_2025_01/012303000" TargetMode="External" /><Relationship Id="rId3" Type="http://schemas.openxmlformats.org/officeDocument/2006/relationships/hyperlink" Target="https://podminky.urs.cz/item/CS_URS_2025_01/012403000" TargetMode="External" /><Relationship Id="rId4" Type="http://schemas.openxmlformats.org/officeDocument/2006/relationships/hyperlink" Target="https://podminky.urs.cz/item/CS_URS_2025_01/013254000" TargetMode="External" /><Relationship Id="rId5" Type="http://schemas.openxmlformats.org/officeDocument/2006/relationships/hyperlink" Target="https://podminky.urs.cz/item/CS_URS_2025_01/013274000" TargetMode="External" /><Relationship Id="rId6" Type="http://schemas.openxmlformats.org/officeDocument/2006/relationships/hyperlink" Target="https://podminky.urs.cz/item/CS_URS_2025_01/013284000" TargetMode="External" /><Relationship Id="rId7" Type="http://schemas.openxmlformats.org/officeDocument/2006/relationships/hyperlink" Target="https://podminky.urs.cz/item/CS_URS_2025_01/034503000" TargetMode="External" /><Relationship Id="rId8" Type="http://schemas.openxmlformats.org/officeDocument/2006/relationships/hyperlink" Target="https://podminky.urs.cz/item/CS_URS_2025_01/045203000" TargetMode="External" /><Relationship Id="rId9" Type="http://schemas.openxmlformats.org/officeDocument/2006/relationships/hyperlink" Target="https://podminky.urs.cz/item/CS_URS_2025_01/045303000" TargetMode="External" /><Relationship Id="rId10" Type="http://schemas.openxmlformats.org/officeDocument/2006/relationships/hyperlink" Target="https://podminky.urs.cz/item/CS_URS_2025_01/090001000" TargetMode="External" /><Relationship Id="rId1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30001000" TargetMode="External" /><Relationship Id="rId2" Type="http://schemas.openxmlformats.org/officeDocument/2006/relationships/hyperlink" Target="https://podminky.urs.cz/item/CS_URS_2025_01/060001000" TargetMode="External" /><Relationship Id="rId3" Type="http://schemas.openxmlformats.org/officeDocument/2006/relationships/hyperlink" Target="https://podminky.urs.cz/item/CS_URS_2025_01/070001000" TargetMode="External" /><Relationship Id="rId4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8" t="s">
        <v>0</v>
      </c>
      <c r="AZ1" s="18" t="s">
        <v>1</v>
      </c>
      <c r="BA1" s="18" t="s">
        <v>2</v>
      </c>
      <c r="BB1" s="18" t="s">
        <v>3</v>
      </c>
      <c r="BT1" s="18" t="s">
        <v>4</v>
      </c>
      <c r="BU1" s="18" t="s">
        <v>4</v>
      </c>
      <c r="BV1" s="18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9" t="s">
        <v>6</v>
      </c>
      <c r="BT2" s="19" t="s">
        <v>7</v>
      </c>
    </row>
    <row r="3" s="1" customFormat="1" ht="6.96" customHeight="1">
      <c r="B3" s="20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  <c r="BS3" s="19" t="s">
        <v>6</v>
      </c>
      <c r="BT3" s="19" t="s">
        <v>8</v>
      </c>
    </row>
    <row r="4" s="1" customFormat="1" ht="24.96" customHeight="1">
      <c r="B4" s="23"/>
      <c r="C4" s="24"/>
      <c r="D4" s="25" t="s">
        <v>9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2"/>
      <c r="AS4" s="26" t="s">
        <v>10</v>
      </c>
      <c r="BE4" s="27" t="s">
        <v>11</v>
      </c>
      <c r="BS4" s="19" t="s">
        <v>12</v>
      </c>
    </row>
    <row r="5" s="1" customFormat="1" ht="12" customHeight="1">
      <c r="B5" s="23"/>
      <c r="C5" s="24"/>
      <c r="D5" s="28" t="s">
        <v>13</v>
      </c>
      <c r="E5" s="24"/>
      <c r="F5" s="24"/>
      <c r="G5" s="24"/>
      <c r="H5" s="24"/>
      <c r="I5" s="24"/>
      <c r="J5" s="24"/>
      <c r="K5" s="29" t="s">
        <v>14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2"/>
      <c r="BE5" s="30" t="s">
        <v>15</v>
      </c>
      <c r="BS5" s="19" t="s">
        <v>6</v>
      </c>
    </row>
    <row r="6" s="1" customFormat="1" ht="36.96" customHeight="1">
      <c r="B6" s="23"/>
      <c r="C6" s="24"/>
      <c r="D6" s="31" t="s">
        <v>16</v>
      </c>
      <c r="E6" s="24"/>
      <c r="F6" s="24"/>
      <c r="G6" s="24"/>
      <c r="H6" s="24"/>
      <c r="I6" s="24"/>
      <c r="J6" s="24"/>
      <c r="K6" s="32" t="s">
        <v>17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2"/>
      <c r="BE6" s="33"/>
      <c r="BS6" s="19" t="s">
        <v>6</v>
      </c>
    </row>
    <row r="7" s="1" customFormat="1" ht="12" customHeight="1">
      <c r="B7" s="23"/>
      <c r="C7" s="24"/>
      <c r="D7" s="34" t="s">
        <v>18</v>
      </c>
      <c r="E7" s="24"/>
      <c r="F7" s="24"/>
      <c r="G7" s="24"/>
      <c r="H7" s="24"/>
      <c r="I7" s="24"/>
      <c r="J7" s="24"/>
      <c r="K7" s="29" t="s">
        <v>19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34" t="s">
        <v>20</v>
      </c>
      <c r="AL7" s="24"/>
      <c r="AM7" s="24"/>
      <c r="AN7" s="29" t="s">
        <v>19</v>
      </c>
      <c r="AO7" s="24"/>
      <c r="AP7" s="24"/>
      <c r="AQ7" s="24"/>
      <c r="AR7" s="22"/>
      <c r="BE7" s="33"/>
      <c r="BS7" s="19" t="s">
        <v>6</v>
      </c>
    </row>
    <row r="8" s="1" customFormat="1" ht="12" customHeight="1">
      <c r="B8" s="23"/>
      <c r="C8" s="24"/>
      <c r="D8" s="34" t="s">
        <v>21</v>
      </c>
      <c r="E8" s="24"/>
      <c r="F8" s="24"/>
      <c r="G8" s="24"/>
      <c r="H8" s="24"/>
      <c r="I8" s="24"/>
      <c r="J8" s="24"/>
      <c r="K8" s="29" t="s">
        <v>22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34" t="s">
        <v>23</v>
      </c>
      <c r="AL8" s="24"/>
      <c r="AM8" s="24"/>
      <c r="AN8" s="35" t="s">
        <v>24</v>
      </c>
      <c r="AO8" s="24"/>
      <c r="AP8" s="24"/>
      <c r="AQ8" s="24"/>
      <c r="AR8" s="22"/>
      <c r="BE8" s="33"/>
      <c r="BS8" s="19" t="s">
        <v>6</v>
      </c>
    </row>
    <row r="9" s="1" customFormat="1" ht="14.4" customHeight="1">
      <c r="B9" s="23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2"/>
      <c r="BE9" s="33"/>
      <c r="BS9" s="19" t="s">
        <v>6</v>
      </c>
    </row>
    <row r="10" s="1" customFormat="1" ht="12" customHeight="1">
      <c r="B10" s="23"/>
      <c r="C10" s="24"/>
      <c r="D10" s="34" t="s">
        <v>25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34" t="s">
        <v>26</v>
      </c>
      <c r="AL10" s="24"/>
      <c r="AM10" s="24"/>
      <c r="AN10" s="29" t="s">
        <v>19</v>
      </c>
      <c r="AO10" s="24"/>
      <c r="AP10" s="24"/>
      <c r="AQ10" s="24"/>
      <c r="AR10" s="22"/>
      <c r="BE10" s="33"/>
      <c r="BS10" s="19" t="s">
        <v>6</v>
      </c>
    </row>
    <row r="11" s="1" customFormat="1" ht="18.48" customHeight="1">
      <c r="B11" s="23"/>
      <c r="C11" s="24"/>
      <c r="D11" s="24"/>
      <c r="E11" s="29" t="s">
        <v>27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34" t="s">
        <v>28</v>
      </c>
      <c r="AL11" s="24"/>
      <c r="AM11" s="24"/>
      <c r="AN11" s="29" t="s">
        <v>19</v>
      </c>
      <c r="AO11" s="24"/>
      <c r="AP11" s="24"/>
      <c r="AQ11" s="24"/>
      <c r="AR11" s="22"/>
      <c r="BE11" s="33"/>
      <c r="BS11" s="19" t="s">
        <v>6</v>
      </c>
    </row>
    <row r="12" s="1" customFormat="1" ht="6.96" customHeight="1">
      <c r="B12" s="23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2"/>
      <c r="BE12" s="33"/>
      <c r="BS12" s="19" t="s">
        <v>6</v>
      </c>
    </row>
    <row r="13" s="1" customFormat="1" ht="12" customHeight="1">
      <c r="B13" s="23"/>
      <c r="C13" s="24"/>
      <c r="D13" s="34" t="s">
        <v>29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34" t="s">
        <v>26</v>
      </c>
      <c r="AL13" s="24"/>
      <c r="AM13" s="24"/>
      <c r="AN13" s="36" t="s">
        <v>30</v>
      </c>
      <c r="AO13" s="24"/>
      <c r="AP13" s="24"/>
      <c r="AQ13" s="24"/>
      <c r="AR13" s="22"/>
      <c r="BE13" s="33"/>
      <c r="BS13" s="19" t="s">
        <v>6</v>
      </c>
    </row>
    <row r="14">
      <c r="B14" s="23"/>
      <c r="C14" s="24"/>
      <c r="D14" s="24"/>
      <c r="E14" s="36" t="s">
        <v>30</v>
      </c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4" t="s">
        <v>28</v>
      </c>
      <c r="AL14" s="24"/>
      <c r="AM14" s="24"/>
      <c r="AN14" s="36" t="s">
        <v>30</v>
      </c>
      <c r="AO14" s="24"/>
      <c r="AP14" s="24"/>
      <c r="AQ14" s="24"/>
      <c r="AR14" s="22"/>
      <c r="BE14" s="33"/>
      <c r="BS14" s="19" t="s">
        <v>6</v>
      </c>
    </row>
    <row r="15" s="1" customFormat="1" ht="6.96" customHeight="1">
      <c r="B15" s="23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2"/>
      <c r="BE15" s="33"/>
      <c r="BS15" s="19" t="s">
        <v>4</v>
      </c>
    </row>
    <row r="16" s="1" customFormat="1" ht="12" customHeight="1">
      <c r="B16" s="23"/>
      <c r="C16" s="24"/>
      <c r="D16" s="34" t="s">
        <v>31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34" t="s">
        <v>26</v>
      </c>
      <c r="AL16" s="24"/>
      <c r="AM16" s="24"/>
      <c r="AN16" s="29" t="s">
        <v>32</v>
      </c>
      <c r="AO16" s="24"/>
      <c r="AP16" s="24"/>
      <c r="AQ16" s="24"/>
      <c r="AR16" s="22"/>
      <c r="BE16" s="33"/>
      <c r="BS16" s="19" t="s">
        <v>4</v>
      </c>
    </row>
    <row r="17" s="1" customFormat="1" ht="18.48" customHeight="1">
      <c r="B17" s="23"/>
      <c r="C17" s="24"/>
      <c r="D17" s="24"/>
      <c r="E17" s="29" t="s">
        <v>33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34" t="s">
        <v>28</v>
      </c>
      <c r="AL17" s="24"/>
      <c r="AM17" s="24"/>
      <c r="AN17" s="29" t="s">
        <v>34</v>
      </c>
      <c r="AO17" s="24"/>
      <c r="AP17" s="24"/>
      <c r="AQ17" s="24"/>
      <c r="AR17" s="22"/>
      <c r="BE17" s="33"/>
      <c r="BS17" s="19" t="s">
        <v>35</v>
      </c>
    </row>
    <row r="18" s="1" customFormat="1" ht="6.96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2"/>
      <c r="BE18" s="33"/>
      <c r="BS18" s="19" t="s">
        <v>6</v>
      </c>
    </row>
    <row r="19" s="1" customFormat="1" ht="12" customHeight="1">
      <c r="B19" s="23"/>
      <c r="C19" s="24"/>
      <c r="D19" s="34" t="s">
        <v>36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34" t="s">
        <v>26</v>
      </c>
      <c r="AL19" s="24"/>
      <c r="AM19" s="24"/>
      <c r="AN19" s="29" t="s">
        <v>37</v>
      </c>
      <c r="AO19" s="24"/>
      <c r="AP19" s="24"/>
      <c r="AQ19" s="24"/>
      <c r="AR19" s="22"/>
      <c r="BE19" s="33"/>
      <c r="BS19" s="19" t="s">
        <v>6</v>
      </c>
    </row>
    <row r="20" s="1" customFormat="1" ht="18.48" customHeight="1">
      <c r="B20" s="23"/>
      <c r="C20" s="24"/>
      <c r="D20" s="24"/>
      <c r="E20" s="29" t="s">
        <v>38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34" t="s">
        <v>28</v>
      </c>
      <c r="AL20" s="24"/>
      <c r="AM20" s="24"/>
      <c r="AN20" s="29" t="s">
        <v>39</v>
      </c>
      <c r="AO20" s="24"/>
      <c r="AP20" s="24"/>
      <c r="AQ20" s="24"/>
      <c r="AR20" s="22"/>
      <c r="BE20" s="33"/>
      <c r="BS20" s="19" t="s">
        <v>4</v>
      </c>
    </row>
    <row r="21" s="1" customFormat="1" ht="6.96" customHeight="1">
      <c r="B21" s="23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2"/>
      <c r="BE21" s="33"/>
    </row>
    <row r="22" s="1" customFormat="1" ht="12" customHeight="1">
      <c r="B22" s="23"/>
      <c r="C22" s="24"/>
      <c r="D22" s="34" t="s">
        <v>40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2"/>
      <c r="BE22" s="33"/>
    </row>
    <row r="23" s="1" customFormat="1" ht="47.25" customHeight="1">
      <c r="B23" s="23"/>
      <c r="C23" s="24"/>
      <c r="D23" s="24"/>
      <c r="E23" s="38" t="s">
        <v>41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24"/>
      <c r="AP23" s="24"/>
      <c r="AQ23" s="24"/>
      <c r="AR23" s="22"/>
      <c r="BE23" s="33"/>
    </row>
    <row r="24" s="1" customFormat="1" ht="6.96" customHeight="1">
      <c r="B24" s="23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2"/>
      <c r="BE24" s="33"/>
    </row>
    <row r="25" s="1" customFormat="1" ht="6.96" customHeight="1">
      <c r="B25" s="23"/>
      <c r="C25" s="24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24"/>
      <c r="AQ25" s="24"/>
      <c r="AR25" s="22"/>
      <c r="BE25" s="33"/>
    </row>
    <row r="26" s="2" customFormat="1" ht="25.92" customHeight="1">
      <c r="A26" s="40"/>
      <c r="B26" s="41"/>
      <c r="C26" s="42"/>
      <c r="D26" s="43" t="s">
        <v>42</v>
      </c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5">
        <f>ROUND(AG54,2)</f>
        <v>0</v>
      </c>
      <c r="AL26" s="44"/>
      <c r="AM26" s="44"/>
      <c r="AN26" s="44"/>
      <c r="AO26" s="44"/>
      <c r="AP26" s="42"/>
      <c r="AQ26" s="42"/>
      <c r="AR26" s="46"/>
      <c r="BE26" s="33"/>
    </row>
    <row r="27" s="2" customFormat="1" ht="6.96" customHeight="1">
      <c r="A27" s="40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6"/>
      <c r="BE27" s="33"/>
    </row>
    <row r="28" s="2" customForma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7" t="s">
        <v>43</v>
      </c>
      <c r="M28" s="47"/>
      <c r="N28" s="47"/>
      <c r="O28" s="47"/>
      <c r="P28" s="47"/>
      <c r="Q28" s="42"/>
      <c r="R28" s="42"/>
      <c r="S28" s="42"/>
      <c r="T28" s="42"/>
      <c r="U28" s="42"/>
      <c r="V28" s="42"/>
      <c r="W28" s="47" t="s">
        <v>44</v>
      </c>
      <c r="X28" s="47"/>
      <c r="Y28" s="47"/>
      <c r="Z28" s="47"/>
      <c r="AA28" s="47"/>
      <c r="AB28" s="47"/>
      <c r="AC28" s="47"/>
      <c r="AD28" s="47"/>
      <c r="AE28" s="47"/>
      <c r="AF28" s="42"/>
      <c r="AG28" s="42"/>
      <c r="AH28" s="42"/>
      <c r="AI28" s="42"/>
      <c r="AJ28" s="42"/>
      <c r="AK28" s="47" t="s">
        <v>45</v>
      </c>
      <c r="AL28" s="47"/>
      <c r="AM28" s="47"/>
      <c r="AN28" s="47"/>
      <c r="AO28" s="47"/>
      <c r="AP28" s="42"/>
      <c r="AQ28" s="42"/>
      <c r="AR28" s="46"/>
      <c r="BE28" s="33"/>
    </row>
    <row r="29" s="3" customFormat="1" ht="14.4" customHeight="1">
      <c r="A29" s="3"/>
      <c r="B29" s="48"/>
      <c r="C29" s="49"/>
      <c r="D29" s="34" t="s">
        <v>46</v>
      </c>
      <c r="E29" s="49"/>
      <c r="F29" s="34" t="s">
        <v>47</v>
      </c>
      <c r="G29" s="49"/>
      <c r="H29" s="49"/>
      <c r="I29" s="49"/>
      <c r="J29" s="49"/>
      <c r="K29" s="49"/>
      <c r="L29" s="50">
        <v>0.20999999999999999</v>
      </c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51">
        <f>ROUND(AZ54, 2)</f>
        <v>0</v>
      </c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51">
        <f>ROUND(AV54, 2)</f>
        <v>0</v>
      </c>
      <c r="AL29" s="49"/>
      <c r="AM29" s="49"/>
      <c r="AN29" s="49"/>
      <c r="AO29" s="49"/>
      <c r="AP29" s="49"/>
      <c r="AQ29" s="49"/>
      <c r="AR29" s="52"/>
      <c r="BE29" s="53"/>
    </row>
    <row r="30" s="3" customFormat="1" ht="14.4" customHeight="1">
      <c r="A30" s="3"/>
      <c r="B30" s="48"/>
      <c r="C30" s="49"/>
      <c r="D30" s="49"/>
      <c r="E30" s="49"/>
      <c r="F30" s="34" t="s">
        <v>48</v>
      </c>
      <c r="G30" s="49"/>
      <c r="H30" s="49"/>
      <c r="I30" s="49"/>
      <c r="J30" s="49"/>
      <c r="K30" s="49"/>
      <c r="L30" s="50">
        <v>0.12</v>
      </c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51">
        <f>ROUND(BA54, 2)</f>
        <v>0</v>
      </c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51">
        <f>ROUND(AW54, 2)</f>
        <v>0</v>
      </c>
      <c r="AL30" s="49"/>
      <c r="AM30" s="49"/>
      <c r="AN30" s="49"/>
      <c r="AO30" s="49"/>
      <c r="AP30" s="49"/>
      <c r="AQ30" s="49"/>
      <c r="AR30" s="52"/>
      <c r="BE30" s="53"/>
    </row>
    <row r="31" hidden="1" s="3" customFormat="1" ht="14.4" customHeight="1">
      <c r="A31" s="3"/>
      <c r="B31" s="48"/>
      <c r="C31" s="49"/>
      <c r="D31" s="49"/>
      <c r="E31" s="49"/>
      <c r="F31" s="34" t="s">
        <v>49</v>
      </c>
      <c r="G31" s="49"/>
      <c r="H31" s="49"/>
      <c r="I31" s="49"/>
      <c r="J31" s="49"/>
      <c r="K31" s="49"/>
      <c r="L31" s="50">
        <v>0.20999999999999999</v>
      </c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51">
        <f>ROUND(BB54, 2)</f>
        <v>0</v>
      </c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51">
        <v>0</v>
      </c>
      <c r="AL31" s="49"/>
      <c r="AM31" s="49"/>
      <c r="AN31" s="49"/>
      <c r="AO31" s="49"/>
      <c r="AP31" s="49"/>
      <c r="AQ31" s="49"/>
      <c r="AR31" s="52"/>
      <c r="BE31" s="53"/>
    </row>
    <row r="32" hidden="1" s="3" customFormat="1" ht="14.4" customHeight="1">
      <c r="A32" s="3"/>
      <c r="B32" s="48"/>
      <c r="C32" s="49"/>
      <c r="D32" s="49"/>
      <c r="E32" s="49"/>
      <c r="F32" s="34" t="s">
        <v>50</v>
      </c>
      <c r="G32" s="49"/>
      <c r="H32" s="49"/>
      <c r="I32" s="49"/>
      <c r="J32" s="49"/>
      <c r="K32" s="49"/>
      <c r="L32" s="50">
        <v>0.12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ROUND(BC54,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v>0</v>
      </c>
      <c r="AL32" s="49"/>
      <c r="AM32" s="49"/>
      <c r="AN32" s="49"/>
      <c r="AO32" s="49"/>
      <c r="AP32" s="49"/>
      <c r="AQ32" s="49"/>
      <c r="AR32" s="52"/>
      <c r="BE32" s="53"/>
    </row>
    <row r="33" hidden="1" s="3" customFormat="1" ht="14.4" customHeight="1">
      <c r="A33" s="3"/>
      <c r="B33" s="48"/>
      <c r="C33" s="49"/>
      <c r="D33" s="49"/>
      <c r="E33" s="49"/>
      <c r="F33" s="34" t="s">
        <v>51</v>
      </c>
      <c r="G33" s="49"/>
      <c r="H33" s="49"/>
      <c r="I33" s="49"/>
      <c r="J33" s="49"/>
      <c r="K33" s="49"/>
      <c r="L33" s="50">
        <v>0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ROUND(BD54,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v>0</v>
      </c>
      <c r="AL33" s="49"/>
      <c r="AM33" s="49"/>
      <c r="AN33" s="49"/>
      <c r="AO33" s="49"/>
      <c r="AP33" s="49"/>
      <c r="AQ33" s="49"/>
      <c r="AR33" s="52"/>
      <c r="BE33" s="3"/>
    </row>
    <row r="34" s="2" customFormat="1" ht="6.96" customHeight="1">
      <c r="A34" s="40"/>
      <c r="B34" s="41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6"/>
      <c r="BE34" s="40"/>
    </row>
    <row r="35" s="2" customFormat="1" ht="25.92" customHeight="1">
      <c r="A35" s="40"/>
      <c r="B35" s="41"/>
      <c r="C35" s="54"/>
      <c r="D35" s="55" t="s">
        <v>52</v>
      </c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7" t="s">
        <v>53</v>
      </c>
      <c r="U35" s="56"/>
      <c r="V35" s="56"/>
      <c r="W35" s="56"/>
      <c r="X35" s="58" t="s">
        <v>54</v>
      </c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9">
        <f>SUM(AK26:AK33)</f>
        <v>0</v>
      </c>
      <c r="AL35" s="56"/>
      <c r="AM35" s="56"/>
      <c r="AN35" s="56"/>
      <c r="AO35" s="60"/>
      <c r="AP35" s="54"/>
      <c r="AQ35" s="54"/>
      <c r="AR35" s="46"/>
      <c r="BE35" s="40"/>
    </row>
    <row r="36" s="2" customFormat="1" ht="6.96" customHeight="1">
      <c r="A36" s="40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6"/>
      <c r="BE36" s="40"/>
    </row>
    <row r="37" s="2" customFormat="1" ht="6.96" customHeight="1">
      <c r="A37" s="40"/>
      <c r="B37" s="61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46"/>
      <c r="BE37" s="40"/>
    </row>
    <row r="41" s="2" customFormat="1" ht="6.96" customHeight="1">
      <c r="A41" s="40"/>
      <c r="B41" s="63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46"/>
      <c r="BE41" s="40"/>
    </row>
    <row r="42" s="2" customFormat="1" ht="24.96" customHeight="1">
      <c r="A42" s="40"/>
      <c r="B42" s="41"/>
      <c r="C42" s="25" t="s">
        <v>55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6"/>
      <c r="BE42" s="40"/>
    </row>
    <row r="43" s="2" customFormat="1" ht="6.96" customHeight="1">
      <c r="A43" s="40"/>
      <c r="B43" s="4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6"/>
      <c r="BE43" s="40"/>
    </row>
    <row r="44" s="4" customFormat="1" ht="12" customHeight="1">
      <c r="A44" s="4"/>
      <c r="B44" s="65"/>
      <c r="C44" s="34" t="s">
        <v>13</v>
      </c>
      <c r="D44" s="66"/>
      <c r="E44" s="66"/>
      <c r="F44" s="66"/>
      <c r="G44" s="66"/>
      <c r="H44" s="66"/>
      <c r="I44" s="66"/>
      <c r="J44" s="66"/>
      <c r="K44" s="66"/>
      <c r="L44" s="66" t="str">
        <f>K5</f>
        <v>24062025</v>
      </c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7"/>
      <c r="BE44" s="4"/>
    </row>
    <row r="45" s="5" customFormat="1" ht="36.96" customHeight="1">
      <c r="A45" s="5"/>
      <c r="B45" s="68"/>
      <c r="C45" s="69" t="s">
        <v>16</v>
      </c>
      <c r="D45" s="70"/>
      <c r="E45" s="70"/>
      <c r="F45" s="70"/>
      <c r="G45" s="70"/>
      <c r="H45" s="70"/>
      <c r="I45" s="70"/>
      <c r="J45" s="70"/>
      <c r="K45" s="70"/>
      <c r="L45" s="71" t="str">
        <f>K6</f>
        <v>Chodníky Chodovická úsek od ul. Náchodská po ul. Běchorská</v>
      </c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2"/>
      <c r="BE45" s="5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6"/>
      <c r="BE46" s="40"/>
    </row>
    <row r="47" s="2" customFormat="1" ht="12" customHeight="1">
      <c r="A47" s="40"/>
      <c r="B47" s="41"/>
      <c r="C47" s="34" t="s">
        <v>21</v>
      </c>
      <c r="D47" s="42"/>
      <c r="E47" s="42"/>
      <c r="F47" s="42"/>
      <c r="G47" s="42"/>
      <c r="H47" s="42"/>
      <c r="I47" s="42"/>
      <c r="J47" s="42"/>
      <c r="K47" s="42"/>
      <c r="L47" s="73" t="str">
        <f>IF(K8="","",K8)</f>
        <v>MČ Praha 20</v>
      </c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34" t="s">
        <v>23</v>
      </c>
      <c r="AJ47" s="42"/>
      <c r="AK47" s="42"/>
      <c r="AL47" s="42"/>
      <c r="AM47" s="74" t="str">
        <f>IF(AN8= "","",AN8)</f>
        <v>24. 6. 2025</v>
      </c>
      <c r="AN47" s="74"/>
      <c r="AO47" s="42"/>
      <c r="AP47" s="42"/>
      <c r="AQ47" s="42"/>
      <c r="AR47" s="46"/>
      <c r="B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6"/>
      <c r="BE48" s="40"/>
    </row>
    <row r="49" s="2" customFormat="1" ht="40.05" customHeight="1">
      <c r="A49" s="40"/>
      <c r="B49" s="41"/>
      <c r="C49" s="34" t="s">
        <v>25</v>
      </c>
      <c r="D49" s="42"/>
      <c r="E49" s="42"/>
      <c r="F49" s="42"/>
      <c r="G49" s="42"/>
      <c r="H49" s="42"/>
      <c r="I49" s="42"/>
      <c r="J49" s="42"/>
      <c r="K49" s="42"/>
      <c r="L49" s="66" t="str">
        <f>IF(E11= "","",E11)</f>
        <v>MČ Praha 20 - Horní Počernice</v>
      </c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34" t="s">
        <v>31</v>
      </c>
      <c r="AJ49" s="42"/>
      <c r="AK49" s="42"/>
      <c r="AL49" s="42"/>
      <c r="AM49" s="75" t="str">
        <f>IF(E17="","",E17)</f>
        <v>Pro-consult s.r.o., Jankovcova 1055/13, Praha 7</v>
      </c>
      <c r="AN49" s="66"/>
      <c r="AO49" s="66"/>
      <c r="AP49" s="66"/>
      <c r="AQ49" s="42"/>
      <c r="AR49" s="46"/>
      <c r="AS49" s="76" t="s">
        <v>56</v>
      </c>
      <c r="AT49" s="77"/>
      <c r="AU49" s="78"/>
      <c r="AV49" s="78"/>
      <c r="AW49" s="78"/>
      <c r="AX49" s="78"/>
      <c r="AY49" s="78"/>
      <c r="AZ49" s="78"/>
      <c r="BA49" s="78"/>
      <c r="BB49" s="78"/>
      <c r="BC49" s="78"/>
      <c r="BD49" s="79"/>
      <c r="BE49" s="40"/>
    </row>
    <row r="50" s="2" customFormat="1" ht="25.65" customHeight="1">
      <c r="A50" s="40"/>
      <c r="B50" s="41"/>
      <c r="C50" s="34" t="s">
        <v>29</v>
      </c>
      <c r="D50" s="42"/>
      <c r="E50" s="42"/>
      <c r="F50" s="42"/>
      <c r="G50" s="42"/>
      <c r="H50" s="42"/>
      <c r="I50" s="42"/>
      <c r="J50" s="42"/>
      <c r="K50" s="42"/>
      <c r="L50" s="66" t="str">
        <f>IF(E14= "Vyplň údaj","",E14)</f>
        <v/>
      </c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34" t="s">
        <v>36</v>
      </c>
      <c r="AJ50" s="42"/>
      <c r="AK50" s="42"/>
      <c r="AL50" s="42"/>
      <c r="AM50" s="75" t="str">
        <f>IF(E20="","",E20)</f>
        <v>TMI Building s.r.o., Kakosova 1189/8, Praha 5</v>
      </c>
      <c r="AN50" s="66"/>
      <c r="AO50" s="66"/>
      <c r="AP50" s="66"/>
      <c r="AQ50" s="42"/>
      <c r="AR50" s="46"/>
      <c r="AS50" s="80"/>
      <c r="AT50" s="81"/>
      <c r="AU50" s="82"/>
      <c r="AV50" s="82"/>
      <c r="AW50" s="82"/>
      <c r="AX50" s="82"/>
      <c r="AY50" s="82"/>
      <c r="AZ50" s="82"/>
      <c r="BA50" s="82"/>
      <c r="BB50" s="82"/>
      <c r="BC50" s="82"/>
      <c r="BD50" s="83"/>
      <c r="BE50" s="40"/>
    </row>
    <row r="51" s="2" customFormat="1" ht="10.8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6"/>
      <c r="AS51" s="84"/>
      <c r="AT51" s="85"/>
      <c r="AU51" s="86"/>
      <c r="AV51" s="86"/>
      <c r="AW51" s="86"/>
      <c r="AX51" s="86"/>
      <c r="AY51" s="86"/>
      <c r="AZ51" s="86"/>
      <c r="BA51" s="86"/>
      <c r="BB51" s="86"/>
      <c r="BC51" s="86"/>
      <c r="BD51" s="87"/>
      <c r="BE51" s="40"/>
    </row>
    <row r="52" s="2" customFormat="1" ht="29.28" customHeight="1">
      <c r="A52" s="40"/>
      <c r="B52" s="41"/>
      <c r="C52" s="88" t="s">
        <v>57</v>
      </c>
      <c r="D52" s="89"/>
      <c r="E52" s="89"/>
      <c r="F52" s="89"/>
      <c r="G52" s="89"/>
      <c r="H52" s="90"/>
      <c r="I52" s="91" t="s">
        <v>58</v>
      </c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89"/>
      <c r="AG52" s="92" t="s">
        <v>59</v>
      </c>
      <c r="AH52" s="89"/>
      <c r="AI52" s="89"/>
      <c r="AJ52" s="89"/>
      <c r="AK52" s="89"/>
      <c r="AL52" s="89"/>
      <c r="AM52" s="89"/>
      <c r="AN52" s="91" t="s">
        <v>60</v>
      </c>
      <c r="AO52" s="89"/>
      <c r="AP52" s="89"/>
      <c r="AQ52" s="93" t="s">
        <v>61</v>
      </c>
      <c r="AR52" s="46"/>
      <c r="AS52" s="94" t="s">
        <v>62</v>
      </c>
      <c r="AT52" s="95" t="s">
        <v>63</v>
      </c>
      <c r="AU52" s="95" t="s">
        <v>64</v>
      </c>
      <c r="AV52" s="95" t="s">
        <v>65</v>
      </c>
      <c r="AW52" s="95" t="s">
        <v>66</v>
      </c>
      <c r="AX52" s="95" t="s">
        <v>67</v>
      </c>
      <c r="AY52" s="95" t="s">
        <v>68</v>
      </c>
      <c r="AZ52" s="95" t="s">
        <v>69</v>
      </c>
      <c r="BA52" s="95" t="s">
        <v>70</v>
      </c>
      <c r="BB52" s="95" t="s">
        <v>71</v>
      </c>
      <c r="BC52" s="95" t="s">
        <v>72</v>
      </c>
      <c r="BD52" s="96" t="s">
        <v>73</v>
      </c>
      <c r="BE52" s="40"/>
    </row>
    <row r="53" s="2" customFormat="1" ht="10.8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6"/>
      <c r="AS53" s="97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9"/>
      <c r="BE53" s="40"/>
    </row>
    <row r="54" s="6" customFormat="1" ht="32.4" customHeight="1">
      <c r="A54" s="6"/>
      <c r="B54" s="100"/>
      <c r="C54" s="101" t="s">
        <v>74</v>
      </c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3">
        <f>ROUND(AG55+AG59+AG60,2)</f>
        <v>0</v>
      </c>
      <c r="AH54" s="103"/>
      <c r="AI54" s="103"/>
      <c r="AJ54" s="103"/>
      <c r="AK54" s="103"/>
      <c r="AL54" s="103"/>
      <c r="AM54" s="103"/>
      <c r="AN54" s="104">
        <f>SUM(AG54,AT54)</f>
        <v>0</v>
      </c>
      <c r="AO54" s="104"/>
      <c r="AP54" s="104"/>
      <c r="AQ54" s="105" t="s">
        <v>19</v>
      </c>
      <c r="AR54" s="106"/>
      <c r="AS54" s="107">
        <f>ROUND(AS55+AS59+AS60,2)</f>
        <v>0</v>
      </c>
      <c r="AT54" s="108">
        <f>ROUND(SUM(AV54:AW54),2)</f>
        <v>0</v>
      </c>
      <c r="AU54" s="109">
        <f>ROUND(AU55+AU59+AU60,5)</f>
        <v>0</v>
      </c>
      <c r="AV54" s="108">
        <f>ROUND(AZ54*L29,2)</f>
        <v>0</v>
      </c>
      <c r="AW54" s="108">
        <f>ROUND(BA54*L30,2)</f>
        <v>0</v>
      </c>
      <c r="AX54" s="108">
        <f>ROUND(BB54*L29,2)</f>
        <v>0</v>
      </c>
      <c r="AY54" s="108">
        <f>ROUND(BC54*L30,2)</f>
        <v>0</v>
      </c>
      <c r="AZ54" s="108">
        <f>ROUND(AZ55+AZ59+AZ60,2)</f>
        <v>0</v>
      </c>
      <c r="BA54" s="108">
        <f>ROUND(BA55+BA59+BA60,2)</f>
        <v>0</v>
      </c>
      <c r="BB54" s="108">
        <f>ROUND(BB55+BB59+BB60,2)</f>
        <v>0</v>
      </c>
      <c r="BC54" s="108">
        <f>ROUND(BC55+BC59+BC60,2)</f>
        <v>0</v>
      </c>
      <c r="BD54" s="110">
        <f>ROUND(BD55+BD59+BD60,2)</f>
        <v>0</v>
      </c>
      <c r="BE54" s="6"/>
      <c r="BS54" s="111" t="s">
        <v>75</v>
      </c>
      <c r="BT54" s="111" t="s">
        <v>76</v>
      </c>
      <c r="BU54" s="112" t="s">
        <v>77</v>
      </c>
      <c r="BV54" s="111" t="s">
        <v>78</v>
      </c>
      <c r="BW54" s="111" t="s">
        <v>5</v>
      </c>
      <c r="BX54" s="111" t="s">
        <v>79</v>
      </c>
      <c r="CL54" s="111" t="s">
        <v>19</v>
      </c>
    </row>
    <row r="55" s="7" customFormat="1" ht="16.5" customHeight="1">
      <c r="A55" s="7"/>
      <c r="B55" s="113"/>
      <c r="C55" s="114"/>
      <c r="D55" s="115" t="s">
        <v>80</v>
      </c>
      <c r="E55" s="115"/>
      <c r="F55" s="115"/>
      <c r="G55" s="115"/>
      <c r="H55" s="115"/>
      <c r="I55" s="116"/>
      <c r="J55" s="115" t="s">
        <v>81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ROUND(SUM(AG56:AG58),2)</f>
        <v>0</v>
      </c>
      <c r="AH55" s="116"/>
      <c r="AI55" s="116"/>
      <c r="AJ55" s="116"/>
      <c r="AK55" s="116"/>
      <c r="AL55" s="116"/>
      <c r="AM55" s="116"/>
      <c r="AN55" s="118">
        <f>SUM(AG55,AT55)</f>
        <v>0</v>
      </c>
      <c r="AO55" s="116"/>
      <c r="AP55" s="116"/>
      <c r="AQ55" s="119" t="s">
        <v>82</v>
      </c>
      <c r="AR55" s="120"/>
      <c r="AS55" s="121">
        <f>ROUND(SUM(AS56:AS58),2)</f>
        <v>0</v>
      </c>
      <c r="AT55" s="122">
        <f>ROUND(SUM(AV55:AW55),2)</f>
        <v>0</v>
      </c>
      <c r="AU55" s="123">
        <f>ROUND(SUM(AU56:AU58),5)</f>
        <v>0</v>
      </c>
      <c r="AV55" s="122">
        <f>ROUND(AZ55*L29,2)</f>
        <v>0</v>
      </c>
      <c r="AW55" s="122">
        <f>ROUND(BA55*L30,2)</f>
        <v>0</v>
      </c>
      <c r="AX55" s="122">
        <f>ROUND(BB55*L29,2)</f>
        <v>0</v>
      </c>
      <c r="AY55" s="122">
        <f>ROUND(BC55*L30,2)</f>
        <v>0</v>
      </c>
      <c r="AZ55" s="122">
        <f>ROUND(SUM(AZ56:AZ58),2)</f>
        <v>0</v>
      </c>
      <c r="BA55" s="122">
        <f>ROUND(SUM(BA56:BA58),2)</f>
        <v>0</v>
      </c>
      <c r="BB55" s="122">
        <f>ROUND(SUM(BB56:BB58),2)</f>
        <v>0</v>
      </c>
      <c r="BC55" s="122">
        <f>ROUND(SUM(BC56:BC58),2)</f>
        <v>0</v>
      </c>
      <c r="BD55" s="124">
        <f>ROUND(SUM(BD56:BD58),2)</f>
        <v>0</v>
      </c>
      <c r="BE55" s="7"/>
      <c r="BS55" s="125" t="s">
        <v>75</v>
      </c>
      <c r="BT55" s="125" t="s">
        <v>83</v>
      </c>
      <c r="BU55" s="125" t="s">
        <v>77</v>
      </c>
      <c r="BV55" s="125" t="s">
        <v>78</v>
      </c>
      <c r="BW55" s="125" t="s">
        <v>84</v>
      </c>
      <c r="BX55" s="125" t="s">
        <v>5</v>
      </c>
      <c r="CL55" s="125" t="s">
        <v>19</v>
      </c>
      <c r="CM55" s="125" t="s">
        <v>85</v>
      </c>
    </row>
    <row r="56" s="4" customFormat="1" ht="23.25" customHeight="1">
      <c r="A56" s="126" t="s">
        <v>86</v>
      </c>
      <c r="B56" s="65"/>
      <c r="C56" s="127"/>
      <c r="D56" s="127"/>
      <c r="E56" s="128" t="s">
        <v>87</v>
      </c>
      <c r="F56" s="128"/>
      <c r="G56" s="128"/>
      <c r="H56" s="128"/>
      <c r="I56" s="128"/>
      <c r="J56" s="127"/>
      <c r="K56" s="128" t="s">
        <v>88</v>
      </c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9">
        <f>'SO 100.1 - Úsek 1V a 1Z -...'!J32</f>
        <v>0</v>
      </c>
      <c r="AH56" s="127"/>
      <c r="AI56" s="127"/>
      <c r="AJ56" s="127"/>
      <c r="AK56" s="127"/>
      <c r="AL56" s="127"/>
      <c r="AM56" s="127"/>
      <c r="AN56" s="129">
        <f>SUM(AG56,AT56)</f>
        <v>0</v>
      </c>
      <c r="AO56" s="127"/>
      <c r="AP56" s="127"/>
      <c r="AQ56" s="130" t="s">
        <v>89</v>
      </c>
      <c r="AR56" s="67"/>
      <c r="AS56" s="131">
        <v>0</v>
      </c>
      <c r="AT56" s="132">
        <f>ROUND(SUM(AV56:AW56),2)</f>
        <v>0</v>
      </c>
      <c r="AU56" s="133">
        <f>'SO 100.1 - Úsek 1V a 1Z -...'!P92</f>
        <v>0</v>
      </c>
      <c r="AV56" s="132">
        <f>'SO 100.1 - Úsek 1V a 1Z -...'!J35</f>
        <v>0</v>
      </c>
      <c r="AW56" s="132">
        <f>'SO 100.1 - Úsek 1V a 1Z -...'!J36</f>
        <v>0</v>
      </c>
      <c r="AX56" s="132">
        <f>'SO 100.1 - Úsek 1V a 1Z -...'!J37</f>
        <v>0</v>
      </c>
      <c r="AY56" s="132">
        <f>'SO 100.1 - Úsek 1V a 1Z -...'!J38</f>
        <v>0</v>
      </c>
      <c r="AZ56" s="132">
        <f>'SO 100.1 - Úsek 1V a 1Z -...'!F35</f>
        <v>0</v>
      </c>
      <c r="BA56" s="132">
        <f>'SO 100.1 - Úsek 1V a 1Z -...'!F36</f>
        <v>0</v>
      </c>
      <c r="BB56" s="132">
        <f>'SO 100.1 - Úsek 1V a 1Z -...'!F37</f>
        <v>0</v>
      </c>
      <c r="BC56" s="132">
        <f>'SO 100.1 - Úsek 1V a 1Z -...'!F38</f>
        <v>0</v>
      </c>
      <c r="BD56" s="134">
        <f>'SO 100.1 - Úsek 1V a 1Z -...'!F39</f>
        <v>0</v>
      </c>
      <c r="BE56" s="4"/>
      <c r="BT56" s="135" t="s">
        <v>85</v>
      </c>
      <c r="BV56" s="135" t="s">
        <v>78</v>
      </c>
      <c r="BW56" s="135" t="s">
        <v>90</v>
      </c>
      <c r="BX56" s="135" t="s">
        <v>84</v>
      </c>
      <c r="CL56" s="135" t="s">
        <v>19</v>
      </c>
    </row>
    <row r="57" s="4" customFormat="1" ht="23.25" customHeight="1">
      <c r="A57" s="126" t="s">
        <v>86</v>
      </c>
      <c r="B57" s="65"/>
      <c r="C57" s="127"/>
      <c r="D57" s="127"/>
      <c r="E57" s="128" t="s">
        <v>91</v>
      </c>
      <c r="F57" s="128"/>
      <c r="G57" s="128"/>
      <c r="H57" s="128"/>
      <c r="I57" s="128"/>
      <c r="J57" s="127"/>
      <c r="K57" s="128" t="s">
        <v>92</v>
      </c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9">
        <f>'SO 100.2 - Úsek 2V a 2Z -...'!J32</f>
        <v>0</v>
      </c>
      <c r="AH57" s="127"/>
      <c r="AI57" s="127"/>
      <c r="AJ57" s="127"/>
      <c r="AK57" s="127"/>
      <c r="AL57" s="127"/>
      <c r="AM57" s="127"/>
      <c r="AN57" s="129">
        <f>SUM(AG57,AT57)</f>
        <v>0</v>
      </c>
      <c r="AO57" s="127"/>
      <c r="AP57" s="127"/>
      <c r="AQ57" s="130" t="s">
        <v>89</v>
      </c>
      <c r="AR57" s="67"/>
      <c r="AS57" s="131">
        <v>0</v>
      </c>
      <c r="AT57" s="132">
        <f>ROUND(SUM(AV57:AW57),2)</f>
        <v>0</v>
      </c>
      <c r="AU57" s="133">
        <f>'SO 100.2 - Úsek 2V a 2Z -...'!P92</f>
        <v>0</v>
      </c>
      <c r="AV57" s="132">
        <f>'SO 100.2 - Úsek 2V a 2Z -...'!J35</f>
        <v>0</v>
      </c>
      <c r="AW57" s="132">
        <f>'SO 100.2 - Úsek 2V a 2Z -...'!J36</f>
        <v>0</v>
      </c>
      <c r="AX57" s="132">
        <f>'SO 100.2 - Úsek 2V a 2Z -...'!J37</f>
        <v>0</v>
      </c>
      <c r="AY57" s="132">
        <f>'SO 100.2 - Úsek 2V a 2Z -...'!J38</f>
        <v>0</v>
      </c>
      <c r="AZ57" s="132">
        <f>'SO 100.2 - Úsek 2V a 2Z -...'!F35</f>
        <v>0</v>
      </c>
      <c r="BA57" s="132">
        <f>'SO 100.2 - Úsek 2V a 2Z -...'!F36</f>
        <v>0</v>
      </c>
      <c r="BB57" s="132">
        <f>'SO 100.2 - Úsek 2V a 2Z -...'!F37</f>
        <v>0</v>
      </c>
      <c r="BC57" s="132">
        <f>'SO 100.2 - Úsek 2V a 2Z -...'!F38</f>
        <v>0</v>
      </c>
      <c r="BD57" s="134">
        <f>'SO 100.2 - Úsek 2V a 2Z -...'!F39</f>
        <v>0</v>
      </c>
      <c r="BE57" s="4"/>
      <c r="BT57" s="135" t="s">
        <v>85</v>
      </c>
      <c r="BV57" s="135" t="s">
        <v>78</v>
      </c>
      <c r="BW57" s="135" t="s">
        <v>93</v>
      </c>
      <c r="BX57" s="135" t="s">
        <v>84</v>
      </c>
      <c r="CL57" s="135" t="s">
        <v>19</v>
      </c>
    </row>
    <row r="58" s="4" customFormat="1" ht="23.25" customHeight="1">
      <c r="A58" s="126" t="s">
        <v>86</v>
      </c>
      <c r="B58" s="65"/>
      <c r="C58" s="127"/>
      <c r="D58" s="127"/>
      <c r="E58" s="128" t="s">
        <v>94</v>
      </c>
      <c r="F58" s="128"/>
      <c r="G58" s="128"/>
      <c r="H58" s="128"/>
      <c r="I58" s="128"/>
      <c r="J58" s="127"/>
      <c r="K58" s="128" t="s">
        <v>95</v>
      </c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9">
        <f>'SO 100.3 - Úsek 3V - Třeb...'!J32</f>
        <v>0</v>
      </c>
      <c r="AH58" s="127"/>
      <c r="AI58" s="127"/>
      <c r="AJ58" s="127"/>
      <c r="AK58" s="127"/>
      <c r="AL58" s="127"/>
      <c r="AM58" s="127"/>
      <c r="AN58" s="129">
        <f>SUM(AG58,AT58)</f>
        <v>0</v>
      </c>
      <c r="AO58" s="127"/>
      <c r="AP58" s="127"/>
      <c r="AQ58" s="130" t="s">
        <v>89</v>
      </c>
      <c r="AR58" s="67"/>
      <c r="AS58" s="131">
        <v>0</v>
      </c>
      <c r="AT58" s="132">
        <f>ROUND(SUM(AV58:AW58),2)</f>
        <v>0</v>
      </c>
      <c r="AU58" s="133">
        <f>'SO 100.3 - Úsek 3V - Třeb...'!P92</f>
        <v>0</v>
      </c>
      <c r="AV58" s="132">
        <f>'SO 100.3 - Úsek 3V - Třeb...'!J35</f>
        <v>0</v>
      </c>
      <c r="AW58" s="132">
        <f>'SO 100.3 - Úsek 3V - Třeb...'!J36</f>
        <v>0</v>
      </c>
      <c r="AX58" s="132">
        <f>'SO 100.3 - Úsek 3V - Třeb...'!J37</f>
        <v>0</v>
      </c>
      <c r="AY58" s="132">
        <f>'SO 100.3 - Úsek 3V - Třeb...'!J38</f>
        <v>0</v>
      </c>
      <c r="AZ58" s="132">
        <f>'SO 100.3 - Úsek 3V - Třeb...'!F35</f>
        <v>0</v>
      </c>
      <c r="BA58" s="132">
        <f>'SO 100.3 - Úsek 3V - Třeb...'!F36</f>
        <v>0</v>
      </c>
      <c r="BB58" s="132">
        <f>'SO 100.3 - Úsek 3V - Třeb...'!F37</f>
        <v>0</v>
      </c>
      <c r="BC58" s="132">
        <f>'SO 100.3 - Úsek 3V - Třeb...'!F38</f>
        <v>0</v>
      </c>
      <c r="BD58" s="134">
        <f>'SO 100.3 - Úsek 3V - Třeb...'!F39</f>
        <v>0</v>
      </c>
      <c r="BE58" s="4"/>
      <c r="BT58" s="135" t="s">
        <v>85</v>
      </c>
      <c r="BV58" s="135" t="s">
        <v>78</v>
      </c>
      <c r="BW58" s="135" t="s">
        <v>96</v>
      </c>
      <c r="BX58" s="135" t="s">
        <v>84</v>
      </c>
      <c r="CL58" s="135" t="s">
        <v>19</v>
      </c>
    </row>
    <row r="59" s="7" customFormat="1" ht="16.5" customHeight="1">
      <c r="A59" s="126" t="s">
        <v>86</v>
      </c>
      <c r="B59" s="113"/>
      <c r="C59" s="114"/>
      <c r="D59" s="115" t="s">
        <v>97</v>
      </c>
      <c r="E59" s="115"/>
      <c r="F59" s="115"/>
      <c r="G59" s="115"/>
      <c r="H59" s="115"/>
      <c r="I59" s="116"/>
      <c r="J59" s="115" t="s">
        <v>98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8">
        <f>'ON - Ostatní náklady'!J30</f>
        <v>0</v>
      </c>
      <c r="AH59" s="116"/>
      <c r="AI59" s="116"/>
      <c r="AJ59" s="116"/>
      <c r="AK59" s="116"/>
      <c r="AL59" s="116"/>
      <c r="AM59" s="116"/>
      <c r="AN59" s="118">
        <f>SUM(AG59,AT59)</f>
        <v>0</v>
      </c>
      <c r="AO59" s="116"/>
      <c r="AP59" s="116"/>
      <c r="AQ59" s="119" t="s">
        <v>82</v>
      </c>
      <c r="AR59" s="120"/>
      <c r="AS59" s="121">
        <v>0</v>
      </c>
      <c r="AT59" s="122">
        <f>ROUND(SUM(AV59:AW59),2)</f>
        <v>0</v>
      </c>
      <c r="AU59" s="123">
        <f>'ON - Ostatní náklady'!P84</f>
        <v>0</v>
      </c>
      <c r="AV59" s="122">
        <f>'ON - Ostatní náklady'!J33</f>
        <v>0</v>
      </c>
      <c r="AW59" s="122">
        <f>'ON - Ostatní náklady'!J34</f>
        <v>0</v>
      </c>
      <c r="AX59" s="122">
        <f>'ON - Ostatní náklady'!J35</f>
        <v>0</v>
      </c>
      <c r="AY59" s="122">
        <f>'ON - Ostatní náklady'!J36</f>
        <v>0</v>
      </c>
      <c r="AZ59" s="122">
        <f>'ON - Ostatní náklady'!F33</f>
        <v>0</v>
      </c>
      <c r="BA59" s="122">
        <f>'ON - Ostatní náklady'!F34</f>
        <v>0</v>
      </c>
      <c r="BB59" s="122">
        <f>'ON - Ostatní náklady'!F35</f>
        <v>0</v>
      </c>
      <c r="BC59" s="122">
        <f>'ON - Ostatní náklady'!F36</f>
        <v>0</v>
      </c>
      <c r="BD59" s="124">
        <f>'ON - Ostatní náklady'!F37</f>
        <v>0</v>
      </c>
      <c r="BE59" s="7"/>
      <c r="BT59" s="125" t="s">
        <v>83</v>
      </c>
      <c r="BV59" s="125" t="s">
        <v>78</v>
      </c>
      <c r="BW59" s="125" t="s">
        <v>99</v>
      </c>
      <c r="BX59" s="125" t="s">
        <v>5</v>
      </c>
      <c r="CL59" s="125" t="s">
        <v>19</v>
      </c>
      <c r="CM59" s="125" t="s">
        <v>85</v>
      </c>
    </row>
    <row r="60" s="7" customFormat="1" ht="16.5" customHeight="1">
      <c r="A60" s="126" t="s">
        <v>86</v>
      </c>
      <c r="B60" s="113"/>
      <c r="C60" s="114"/>
      <c r="D60" s="115" t="s">
        <v>100</v>
      </c>
      <c r="E60" s="115"/>
      <c r="F60" s="115"/>
      <c r="G60" s="115"/>
      <c r="H60" s="115"/>
      <c r="I60" s="116"/>
      <c r="J60" s="115" t="s">
        <v>101</v>
      </c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8">
        <f>'VRN - Vedlejší rozpočtové...'!J30</f>
        <v>0</v>
      </c>
      <c r="AH60" s="116"/>
      <c r="AI60" s="116"/>
      <c r="AJ60" s="116"/>
      <c r="AK60" s="116"/>
      <c r="AL60" s="116"/>
      <c r="AM60" s="116"/>
      <c r="AN60" s="118">
        <f>SUM(AG60,AT60)</f>
        <v>0</v>
      </c>
      <c r="AO60" s="116"/>
      <c r="AP60" s="116"/>
      <c r="AQ60" s="119" t="s">
        <v>82</v>
      </c>
      <c r="AR60" s="120"/>
      <c r="AS60" s="136">
        <v>0</v>
      </c>
      <c r="AT60" s="137">
        <f>ROUND(SUM(AV60:AW60),2)</f>
        <v>0</v>
      </c>
      <c r="AU60" s="138">
        <f>'VRN - Vedlejší rozpočtové...'!P83</f>
        <v>0</v>
      </c>
      <c r="AV60" s="137">
        <f>'VRN - Vedlejší rozpočtové...'!J33</f>
        <v>0</v>
      </c>
      <c r="AW60" s="137">
        <f>'VRN - Vedlejší rozpočtové...'!J34</f>
        <v>0</v>
      </c>
      <c r="AX60" s="137">
        <f>'VRN - Vedlejší rozpočtové...'!J35</f>
        <v>0</v>
      </c>
      <c r="AY60" s="137">
        <f>'VRN - Vedlejší rozpočtové...'!J36</f>
        <v>0</v>
      </c>
      <c r="AZ60" s="137">
        <f>'VRN - Vedlejší rozpočtové...'!F33</f>
        <v>0</v>
      </c>
      <c r="BA60" s="137">
        <f>'VRN - Vedlejší rozpočtové...'!F34</f>
        <v>0</v>
      </c>
      <c r="BB60" s="137">
        <f>'VRN - Vedlejší rozpočtové...'!F35</f>
        <v>0</v>
      </c>
      <c r="BC60" s="137">
        <f>'VRN - Vedlejší rozpočtové...'!F36</f>
        <v>0</v>
      </c>
      <c r="BD60" s="139">
        <f>'VRN - Vedlejší rozpočtové...'!F37</f>
        <v>0</v>
      </c>
      <c r="BE60" s="7"/>
      <c r="BT60" s="125" t="s">
        <v>83</v>
      </c>
      <c r="BV60" s="125" t="s">
        <v>78</v>
      </c>
      <c r="BW60" s="125" t="s">
        <v>102</v>
      </c>
      <c r="BX60" s="125" t="s">
        <v>5</v>
      </c>
      <c r="CL60" s="125" t="s">
        <v>19</v>
      </c>
      <c r="CM60" s="125" t="s">
        <v>85</v>
      </c>
    </row>
    <row r="61" s="2" customFormat="1" ht="30" customHeight="1">
      <c r="A61" s="40"/>
      <c r="B61" s="41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6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="2" customFormat="1" ht="6.96" customHeight="1">
      <c r="A62" s="40"/>
      <c r="B62" s="61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46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</sheetData>
  <sheetProtection sheet="1" formatColumns="0" formatRows="0" objects="1" scenarios="1" spinCount="100000" saltValue="PzQwvJzntpWgxQFh3N/TN5Qwwg4jjjLxYTAym6hIvbK+0sEW1bxKbS1C7Sg4vgO4by50pbAzf1gWwKq4pzOHpQ==" hashValue="zww5YhBJxT9/YIKWPk9+oC/ybLYRdluejsx1qEfFvnLJknRJuBcad041xhVOCoZDNgjrMgRpfb1G9PRO8KxwcQ==" algorithmName="SHA-512" password="CC35"/>
  <mergeCells count="62">
    <mergeCell ref="L45:AO45"/>
    <mergeCell ref="AM47:AN47"/>
    <mergeCell ref="AS49:AT51"/>
    <mergeCell ref="AM49:AP49"/>
    <mergeCell ref="AM50:AP50"/>
    <mergeCell ref="C52:G52"/>
    <mergeCell ref="AG52:AM52"/>
    <mergeCell ref="AN52:AP52"/>
    <mergeCell ref="I52:AF52"/>
    <mergeCell ref="AG55:AM55"/>
    <mergeCell ref="AN55:AP55"/>
    <mergeCell ref="J55:AF55"/>
    <mergeCell ref="D55:H55"/>
    <mergeCell ref="AN56:AP56"/>
    <mergeCell ref="E56:I56"/>
    <mergeCell ref="K56:AF56"/>
    <mergeCell ref="AG56:AM56"/>
    <mergeCell ref="K57:AF57"/>
    <mergeCell ref="AN57:AP57"/>
    <mergeCell ref="E57:I57"/>
    <mergeCell ref="AG57:AM57"/>
    <mergeCell ref="AG58:AM58"/>
    <mergeCell ref="AN58:AP58"/>
    <mergeCell ref="E58:I58"/>
    <mergeCell ref="K58:AF58"/>
    <mergeCell ref="AN59:AP59"/>
    <mergeCell ref="AG59:AM59"/>
    <mergeCell ref="D59:H59"/>
    <mergeCell ref="J59:AF59"/>
    <mergeCell ref="AN60:AP60"/>
    <mergeCell ref="AG60:AM60"/>
    <mergeCell ref="D60:H60"/>
    <mergeCell ref="J60:AF60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AK32:AO32"/>
    <mergeCell ref="L33:P33"/>
    <mergeCell ref="AK33:AO33"/>
    <mergeCell ref="W33:AE33"/>
    <mergeCell ref="AK35:AO35"/>
    <mergeCell ref="X35:AB35"/>
    <mergeCell ref="AR2:BE2"/>
  </mergeCells>
  <hyperlinks>
    <hyperlink ref="A56" location="'SO 100.1 - Úsek 1V a 1Z -...'!C2" display="/"/>
    <hyperlink ref="A57" location="'SO 100.2 - Úsek 2V a 2Z -...'!C2" display="/"/>
    <hyperlink ref="A58" location="'SO 100.3 - Úsek 3V - Třeb...'!C2" display="/"/>
    <hyperlink ref="A59" location="'ON - Ostatní náklady'!C2" display="/"/>
    <hyperlink ref="A60" location="'VRN - Vedlejší rozpočtové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90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85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Chodníky Chodovická úsek od ul. Náchodská po ul. Běchorská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105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107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24. 6. 2025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32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33</v>
      </c>
      <c r="F23" s="40"/>
      <c r="G23" s="40"/>
      <c r="H23" s="40"/>
      <c r="I23" s="144" t="s">
        <v>28</v>
      </c>
      <c r="J23" s="135" t="s">
        <v>34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37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38</v>
      </c>
      <c r="F26" s="40"/>
      <c r="G26" s="40"/>
      <c r="H26" s="40"/>
      <c r="I26" s="144" t="s">
        <v>28</v>
      </c>
      <c r="J26" s="135" t="s">
        <v>39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40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42</v>
      </c>
      <c r="E32" s="40"/>
      <c r="F32" s="40"/>
      <c r="G32" s="40"/>
      <c r="H32" s="40"/>
      <c r="I32" s="40"/>
      <c r="J32" s="155">
        <f>ROUND(J92,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44</v>
      </c>
      <c r="G34" s="40"/>
      <c r="H34" s="40"/>
      <c r="I34" s="156" t="s">
        <v>43</v>
      </c>
      <c r="J34" s="156" t="s">
        <v>45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46</v>
      </c>
      <c r="E35" s="144" t="s">
        <v>47</v>
      </c>
      <c r="F35" s="158">
        <f>ROUND((SUM(BE92:BE319)),  2)</f>
        <v>0</v>
      </c>
      <c r="G35" s="40"/>
      <c r="H35" s="40"/>
      <c r="I35" s="159">
        <v>0.20999999999999999</v>
      </c>
      <c r="J35" s="158">
        <f>ROUND(((SUM(BE92:BE319))*I35),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48</v>
      </c>
      <c r="F36" s="158">
        <f>ROUND((SUM(BF92:BF319)),  2)</f>
        <v>0</v>
      </c>
      <c r="G36" s="40"/>
      <c r="H36" s="40"/>
      <c r="I36" s="159">
        <v>0.12</v>
      </c>
      <c r="J36" s="158">
        <f>ROUND(((SUM(BF92:BF319))*I36),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49</v>
      </c>
      <c r="F37" s="158">
        <f>ROUND((SUM(BG92:BG319)),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50</v>
      </c>
      <c r="F38" s="158">
        <f>ROUND((SUM(BH92:BH319)),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51</v>
      </c>
      <c r="F39" s="158">
        <f>ROUND((SUM(BI92:BI319)),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52</v>
      </c>
      <c r="E41" s="162"/>
      <c r="F41" s="162"/>
      <c r="G41" s="163" t="s">
        <v>53</v>
      </c>
      <c r="H41" s="164" t="s">
        <v>54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Chodníky Chodovická úsek od ul. Náchodská po ul. Běchorská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100.1 - Úsek 1V a 1Z - Náchodská - Mezilesí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MČ Praha 20</v>
      </c>
      <c r="G56" s="42"/>
      <c r="H56" s="42"/>
      <c r="I56" s="34" t="s">
        <v>23</v>
      </c>
      <c r="J56" s="74" t="str">
        <f>IF(J14="","",J14)</f>
        <v>24. 6. 2025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40.05" customHeight="1">
      <c r="A58" s="40"/>
      <c r="B58" s="41"/>
      <c r="C58" s="34" t="s">
        <v>25</v>
      </c>
      <c r="D58" s="42"/>
      <c r="E58" s="42"/>
      <c r="F58" s="29" t="str">
        <f>E17</f>
        <v>MČ Praha 20 - Horní Počernice</v>
      </c>
      <c r="G58" s="42"/>
      <c r="H58" s="42"/>
      <c r="I58" s="34" t="s">
        <v>31</v>
      </c>
      <c r="J58" s="38" t="str">
        <f>E23</f>
        <v>Pro-consult s.r.o., Jankovcova 1055/13, Praha 7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40.0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TMI Building s.r.o., Kakosova 1189/8, Praha 5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74</v>
      </c>
      <c r="D63" s="42"/>
      <c r="E63" s="42"/>
      <c r="F63" s="42"/>
      <c r="G63" s="42"/>
      <c r="H63" s="42"/>
      <c r="I63" s="42"/>
      <c r="J63" s="104">
        <f>J92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112</v>
      </c>
      <c r="E64" s="179"/>
      <c r="F64" s="179"/>
      <c r="G64" s="179"/>
      <c r="H64" s="179"/>
      <c r="I64" s="179"/>
      <c r="J64" s="180">
        <f>J93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113</v>
      </c>
      <c r="E65" s="184"/>
      <c r="F65" s="184"/>
      <c r="G65" s="184"/>
      <c r="H65" s="184"/>
      <c r="I65" s="184"/>
      <c r="J65" s="185">
        <f>J94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114</v>
      </c>
      <c r="E66" s="184"/>
      <c r="F66" s="184"/>
      <c r="G66" s="184"/>
      <c r="H66" s="184"/>
      <c r="I66" s="184"/>
      <c r="J66" s="185">
        <f>J180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115</v>
      </c>
      <c r="E67" s="184"/>
      <c r="F67" s="184"/>
      <c r="G67" s="184"/>
      <c r="H67" s="184"/>
      <c r="I67" s="184"/>
      <c r="J67" s="185">
        <f>J222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116</v>
      </c>
      <c r="E68" s="184"/>
      <c r="F68" s="184"/>
      <c r="G68" s="184"/>
      <c r="H68" s="184"/>
      <c r="I68" s="184"/>
      <c r="J68" s="185">
        <f>J264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117</v>
      </c>
      <c r="E69" s="184"/>
      <c r="F69" s="184"/>
      <c r="G69" s="184"/>
      <c r="H69" s="184"/>
      <c r="I69" s="184"/>
      <c r="J69" s="185">
        <f>J305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6"/>
      <c r="C70" s="177"/>
      <c r="D70" s="178" t="s">
        <v>118</v>
      </c>
      <c r="E70" s="179"/>
      <c r="F70" s="179"/>
      <c r="G70" s="179"/>
      <c r="H70" s="179"/>
      <c r="I70" s="179"/>
      <c r="J70" s="180">
        <f>J310</f>
        <v>0</v>
      </c>
      <c r="K70" s="177"/>
      <c r="L70" s="18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119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71" t="str">
        <f>E7</f>
        <v>Chodníky Chodovická úsek od ul. Náchodská po ul. Běchorská</v>
      </c>
      <c r="F80" s="34"/>
      <c r="G80" s="34"/>
      <c r="H80" s="34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" customFormat="1" ht="12" customHeight="1">
      <c r="B81" s="23"/>
      <c r="C81" s="34" t="s">
        <v>104</v>
      </c>
      <c r="D81" s="24"/>
      <c r="E81" s="24"/>
      <c r="F81" s="24"/>
      <c r="G81" s="24"/>
      <c r="H81" s="24"/>
      <c r="I81" s="24"/>
      <c r="J81" s="24"/>
      <c r="K81" s="24"/>
      <c r="L81" s="22"/>
    </row>
    <row r="82" s="2" customFormat="1" ht="16.5" customHeight="1">
      <c r="A82" s="40"/>
      <c r="B82" s="41"/>
      <c r="C82" s="42"/>
      <c r="D82" s="42"/>
      <c r="E82" s="171" t="s">
        <v>105</v>
      </c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106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E11</f>
        <v>SO 100.1 - Úsek 1V a 1Z - Náchodská - Mezilesí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F14</f>
        <v>MČ Praha 20</v>
      </c>
      <c r="G86" s="42"/>
      <c r="H86" s="42"/>
      <c r="I86" s="34" t="s">
        <v>23</v>
      </c>
      <c r="J86" s="74" t="str">
        <f>IF(J14="","",J14)</f>
        <v>24. 6. 2025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40.05" customHeight="1">
      <c r="A88" s="40"/>
      <c r="B88" s="41"/>
      <c r="C88" s="34" t="s">
        <v>25</v>
      </c>
      <c r="D88" s="42"/>
      <c r="E88" s="42"/>
      <c r="F88" s="29" t="str">
        <f>E17</f>
        <v>MČ Praha 20 - Horní Počernice</v>
      </c>
      <c r="G88" s="42"/>
      <c r="H88" s="42"/>
      <c r="I88" s="34" t="s">
        <v>31</v>
      </c>
      <c r="J88" s="38" t="str">
        <f>E23</f>
        <v>Pro-consult s.r.o., Jankovcova 1055/13, Praha 7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40.05" customHeight="1">
      <c r="A89" s="40"/>
      <c r="B89" s="41"/>
      <c r="C89" s="34" t="s">
        <v>29</v>
      </c>
      <c r="D89" s="42"/>
      <c r="E89" s="42"/>
      <c r="F89" s="29" t="str">
        <f>IF(E20="","",E20)</f>
        <v>Vyplň údaj</v>
      </c>
      <c r="G89" s="42"/>
      <c r="H89" s="42"/>
      <c r="I89" s="34" t="s">
        <v>36</v>
      </c>
      <c r="J89" s="38" t="str">
        <f>E26</f>
        <v>TMI Building s.r.o., Kakosova 1189/8, Praha 5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87"/>
      <c r="B91" s="188"/>
      <c r="C91" s="189" t="s">
        <v>120</v>
      </c>
      <c r="D91" s="190" t="s">
        <v>61</v>
      </c>
      <c r="E91" s="190" t="s">
        <v>57</v>
      </c>
      <c r="F91" s="190" t="s">
        <v>58</v>
      </c>
      <c r="G91" s="190" t="s">
        <v>121</v>
      </c>
      <c r="H91" s="190" t="s">
        <v>122</v>
      </c>
      <c r="I91" s="190" t="s">
        <v>123</v>
      </c>
      <c r="J91" s="190" t="s">
        <v>110</v>
      </c>
      <c r="K91" s="191" t="s">
        <v>124</v>
      </c>
      <c r="L91" s="192"/>
      <c r="M91" s="94" t="s">
        <v>19</v>
      </c>
      <c r="N91" s="95" t="s">
        <v>46</v>
      </c>
      <c r="O91" s="95" t="s">
        <v>125</v>
      </c>
      <c r="P91" s="95" t="s">
        <v>126</v>
      </c>
      <c r="Q91" s="95" t="s">
        <v>127</v>
      </c>
      <c r="R91" s="95" t="s">
        <v>128</v>
      </c>
      <c r="S91" s="95" t="s">
        <v>129</v>
      </c>
      <c r="T91" s="96" t="s">
        <v>130</v>
      </c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</row>
    <row r="92" s="2" customFormat="1" ht="22.8" customHeight="1">
      <c r="A92" s="40"/>
      <c r="B92" s="41"/>
      <c r="C92" s="101" t="s">
        <v>131</v>
      </c>
      <c r="D92" s="42"/>
      <c r="E92" s="42"/>
      <c r="F92" s="42"/>
      <c r="G92" s="42"/>
      <c r="H92" s="42"/>
      <c r="I92" s="42"/>
      <c r="J92" s="193">
        <f>BK92</f>
        <v>0</v>
      </c>
      <c r="K92" s="42"/>
      <c r="L92" s="46"/>
      <c r="M92" s="97"/>
      <c r="N92" s="194"/>
      <c r="O92" s="98"/>
      <c r="P92" s="195">
        <f>P93+P310</f>
        <v>0</v>
      </c>
      <c r="Q92" s="98"/>
      <c r="R92" s="195">
        <f>R93+R310</f>
        <v>272.67132893999997</v>
      </c>
      <c r="S92" s="98"/>
      <c r="T92" s="196">
        <f>T93+T310</f>
        <v>176.035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75</v>
      </c>
      <c r="AU92" s="19" t="s">
        <v>111</v>
      </c>
      <c r="BK92" s="197">
        <f>BK93+BK310</f>
        <v>0</v>
      </c>
    </row>
    <row r="93" s="12" customFormat="1" ht="25.92" customHeight="1">
      <c r="A93" s="12"/>
      <c r="B93" s="198"/>
      <c r="C93" s="199"/>
      <c r="D93" s="200" t="s">
        <v>75</v>
      </c>
      <c r="E93" s="201" t="s">
        <v>132</v>
      </c>
      <c r="F93" s="201" t="s">
        <v>133</v>
      </c>
      <c r="G93" s="199"/>
      <c r="H93" s="199"/>
      <c r="I93" s="202"/>
      <c r="J93" s="203">
        <f>BK93</f>
        <v>0</v>
      </c>
      <c r="K93" s="199"/>
      <c r="L93" s="204"/>
      <c r="M93" s="205"/>
      <c r="N93" s="206"/>
      <c r="O93" s="206"/>
      <c r="P93" s="207">
        <f>P94+P180+P222+P264+P305</f>
        <v>0</v>
      </c>
      <c r="Q93" s="206"/>
      <c r="R93" s="207">
        <f>R94+R180+R222+R264+R305</f>
        <v>272.63055983999999</v>
      </c>
      <c r="S93" s="206"/>
      <c r="T93" s="208">
        <f>T94+T180+T222+T264+T305</f>
        <v>176.035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83</v>
      </c>
      <c r="AT93" s="210" t="s">
        <v>75</v>
      </c>
      <c r="AU93" s="210" t="s">
        <v>76</v>
      </c>
      <c r="AY93" s="209" t="s">
        <v>134</v>
      </c>
      <c r="BK93" s="211">
        <f>BK94+BK180+BK222+BK264+BK305</f>
        <v>0</v>
      </c>
    </row>
    <row r="94" s="12" customFormat="1" ht="22.8" customHeight="1">
      <c r="A94" s="12"/>
      <c r="B94" s="198"/>
      <c r="C94" s="199"/>
      <c r="D94" s="200" t="s">
        <v>75</v>
      </c>
      <c r="E94" s="212" t="s">
        <v>83</v>
      </c>
      <c r="F94" s="212" t="s">
        <v>135</v>
      </c>
      <c r="G94" s="199"/>
      <c r="H94" s="199"/>
      <c r="I94" s="202"/>
      <c r="J94" s="213">
        <f>BK94</f>
        <v>0</v>
      </c>
      <c r="K94" s="199"/>
      <c r="L94" s="204"/>
      <c r="M94" s="205"/>
      <c r="N94" s="206"/>
      <c r="O94" s="206"/>
      <c r="P94" s="207">
        <f>SUM(P95:P179)</f>
        <v>0</v>
      </c>
      <c r="Q94" s="206"/>
      <c r="R94" s="207">
        <f>SUM(R95:R179)</f>
        <v>51.113053000000001</v>
      </c>
      <c r="S94" s="206"/>
      <c r="T94" s="208">
        <f>SUM(T95:T179)</f>
        <v>166.035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9" t="s">
        <v>83</v>
      </c>
      <c r="AT94" s="210" t="s">
        <v>75</v>
      </c>
      <c r="AU94" s="210" t="s">
        <v>83</v>
      </c>
      <c r="AY94" s="209" t="s">
        <v>134</v>
      </c>
      <c r="BK94" s="211">
        <f>SUM(BK95:BK179)</f>
        <v>0</v>
      </c>
    </row>
    <row r="95" s="2" customFormat="1" ht="37.8" customHeight="1">
      <c r="A95" s="40"/>
      <c r="B95" s="41"/>
      <c r="C95" s="214" t="s">
        <v>83</v>
      </c>
      <c r="D95" s="214" t="s">
        <v>136</v>
      </c>
      <c r="E95" s="215" t="s">
        <v>137</v>
      </c>
      <c r="F95" s="216" t="s">
        <v>138</v>
      </c>
      <c r="G95" s="217" t="s">
        <v>139</v>
      </c>
      <c r="H95" s="218">
        <v>12</v>
      </c>
      <c r="I95" s="219"/>
      <c r="J95" s="220">
        <f>ROUND(I95*H95,2)</f>
        <v>0</v>
      </c>
      <c r="K95" s="216" t="s">
        <v>140</v>
      </c>
      <c r="L95" s="46"/>
      <c r="M95" s="221" t="s">
        <v>19</v>
      </c>
      <c r="N95" s="222" t="s">
        <v>47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0.26000000000000001</v>
      </c>
      <c r="T95" s="224">
        <f>S95*H95</f>
        <v>3.1200000000000001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141</v>
      </c>
      <c r="AT95" s="225" t="s">
        <v>136</v>
      </c>
      <c r="AU95" s="225" t="s">
        <v>85</v>
      </c>
      <c r="AY95" s="19" t="s">
        <v>134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83</v>
      </c>
      <c r="BK95" s="226">
        <f>ROUND(I95*H95,2)</f>
        <v>0</v>
      </c>
      <c r="BL95" s="19" t="s">
        <v>141</v>
      </c>
      <c r="BM95" s="225" t="s">
        <v>142</v>
      </c>
    </row>
    <row r="96" s="2" customFormat="1">
      <c r="A96" s="40"/>
      <c r="B96" s="41"/>
      <c r="C96" s="42"/>
      <c r="D96" s="227" t="s">
        <v>143</v>
      </c>
      <c r="E96" s="42"/>
      <c r="F96" s="228" t="s">
        <v>144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143</v>
      </c>
      <c r="AU96" s="19" t="s">
        <v>85</v>
      </c>
    </row>
    <row r="97" s="13" customFormat="1">
      <c r="A97" s="13"/>
      <c r="B97" s="232"/>
      <c r="C97" s="233"/>
      <c r="D97" s="234" t="s">
        <v>145</v>
      </c>
      <c r="E97" s="235" t="s">
        <v>19</v>
      </c>
      <c r="F97" s="236" t="s">
        <v>146</v>
      </c>
      <c r="G97" s="233"/>
      <c r="H97" s="237">
        <v>12</v>
      </c>
      <c r="I97" s="238"/>
      <c r="J97" s="233"/>
      <c r="K97" s="233"/>
      <c r="L97" s="239"/>
      <c r="M97" s="240"/>
      <c r="N97" s="241"/>
      <c r="O97" s="241"/>
      <c r="P97" s="241"/>
      <c r="Q97" s="241"/>
      <c r="R97" s="241"/>
      <c r="S97" s="241"/>
      <c r="T97" s="24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3" t="s">
        <v>145</v>
      </c>
      <c r="AU97" s="243" t="s">
        <v>85</v>
      </c>
      <c r="AV97" s="13" t="s">
        <v>85</v>
      </c>
      <c r="AW97" s="13" t="s">
        <v>35</v>
      </c>
      <c r="AX97" s="13" t="s">
        <v>76</v>
      </c>
      <c r="AY97" s="243" t="s">
        <v>134</v>
      </c>
    </row>
    <row r="98" s="14" customFormat="1">
      <c r="A98" s="14"/>
      <c r="B98" s="244"/>
      <c r="C98" s="245"/>
      <c r="D98" s="234" t="s">
        <v>145</v>
      </c>
      <c r="E98" s="246" t="s">
        <v>19</v>
      </c>
      <c r="F98" s="247" t="s">
        <v>147</v>
      </c>
      <c r="G98" s="245"/>
      <c r="H98" s="248">
        <v>12</v>
      </c>
      <c r="I98" s="249"/>
      <c r="J98" s="245"/>
      <c r="K98" s="245"/>
      <c r="L98" s="250"/>
      <c r="M98" s="251"/>
      <c r="N98" s="252"/>
      <c r="O98" s="252"/>
      <c r="P98" s="252"/>
      <c r="Q98" s="252"/>
      <c r="R98" s="252"/>
      <c r="S98" s="252"/>
      <c r="T98" s="25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4" t="s">
        <v>145</v>
      </c>
      <c r="AU98" s="254" t="s">
        <v>85</v>
      </c>
      <c r="AV98" s="14" t="s">
        <v>141</v>
      </c>
      <c r="AW98" s="14" t="s">
        <v>35</v>
      </c>
      <c r="AX98" s="14" t="s">
        <v>83</v>
      </c>
      <c r="AY98" s="254" t="s">
        <v>134</v>
      </c>
    </row>
    <row r="99" s="2" customFormat="1" ht="33" customHeight="1">
      <c r="A99" s="40"/>
      <c r="B99" s="41"/>
      <c r="C99" s="214" t="s">
        <v>85</v>
      </c>
      <c r="D99" s="214" t="s">
        <v>136</v>
      </c>
      <c r="E99" s="215" t="s">
        <v>148</v>
      </c>
      <c r="F99" s="216" t="s">
        <v>149</v>
      </c>
      <c r="G99" s="217" t="s">
        <v>139</v>
      </c>
      <c r="H99" s="218">
        <v>30</v>
      </c>
      <c r="I99" s="219"/>
      <c r="J99" s="220">
        <f>ROUND(I99*H99,2)</f>
        <v>0</v>
      </c>
      <c r="K99" s="216" t="s">
        <v>140</v>
      </c>
      <c r="L99" s="46"/>
      <c r="M99" s="221" t="s">
        <v>19</v>
      </c>
      <c r="N99" s="222" t="s">
        <v>47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0.28999999999999998</v>
      </c>
      <c r="T99" s="224">
        <f>S99*H99</f>
        <v>8.6999999999999993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141</v>
      </c>
      <c r="AT99" s="225" t="s">
        <v>136</v>
      </c>
      <c r="AU99" s="225" t="s">
        <v>85</v>
      </c>
      <c r="AY99" s="19" t="s">
        <v>134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83</v>
      </c>
      <c r="BK99" s="226">
        <f>ROUND(I99*H99,2)</f>
        <v>0</v>
      </c>
      <c r="BL99" s="19" t="s">
        <v>141</v>
      </c>
      <c r="BM99" s="225" t="s">
        <v>150</v>
      </c>
    </row>
    <row r="100" s="2" customFormat="1">
      <c r="A100" s="40"/>
      <c r="B100" s="41"/>
      <c r="C100" s="42"/>
      <c r="D100" s="227" t="s">
        <v>143</v>
      </c>
      <c r="E100" s="42"/>
      <c r="F100" s="228" t="s">
        <v>151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143</v>
      </c>
      <c r="AU100" s="19" t="s">
        <v>85</v>
      </c>
    </row>
    <row r="101" s="13" customFormat="1">
      <c r="A101" s="13"/>
      <c r="B101" s="232"/>
      <c r="C101" s="233"/>
      <c r="D101" s="234" t="s">
        <v>145</v>
      </c>
      <c r="E101" s="235" t="s">
        <v>19</v>
      </c>
      <c r="F101" s="236" t="s">
        <v>152</v>
      </c>
      <c r="G101" s="233"/>
      <c r="H101" s="237">
        <v>30</v>
      </c>
      <c r="I101" s="238"/>
      <c r="J101" s="233"/>
      <c r="K101" s="233"/>
      <c r="L101" s="239"/>
      <c r="M101" s="240"/>
      <c r="N101" s="241"/>
      <c r="O101" s="241"/>
      <c r="P101" s="241"/>
      <c r="Q101" s="241"/>
      <c r="R101" s="241"/>
      <c r="S101" s="241"/>
      <c r="T101" s="24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3" t="s">
        <v>145</v>
      </c>
      <c r="AU101" s="243" t="s">
        <v>85</v>
      </c>
      <c r="AV101" s="13" t="s">
        <v>85</v>
      </c>
      <c r="AW101" s="13" t="s">
        <v>35</v>
      </c>
      <c r="AX101" s="13" t="s">
        <v>76</v>
      </c>
      <c r="AY101" s="243" t="s">
        <v>134</v>
      </c>
    </row>
    <row r="102" s="14" customFormat="1">
      <c r="A102" s="14"/>
      <c r="B102" s="244"/>
      <c r="C102" s="245"/>
      <c r="D102" s="234" t="s">
        <v>145</v>
      </c>
      <c r="E102" s="246" t="s">
        <v>19</v>
      </c>
      <c r="F102" s="247" t="s">
        <v>147</v>
      </c>
      <c r="G102" s="245"/>
      <c r="H102" s="248">
        <v>30</v>
      </c>
      <c r="I102" s="249"/>
      <c r="J102" s="245"/>
      <c r="K102" s="245"/>
      <c r="L102" s="250"/>
      <c r="M102" s="251"/>
      <c r="N102" s="252"/>
      <c r="O102" s="252"/>
      <c r="P102" s="252"/>
      <c r="Q102" s="252"/>
      <c r="R102" s="252"/>
      <c r="S102" s="252"/>
      <c r="T102" s="25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4" t="s">
        <v>145</v>
      </c>
      <c r="AU102" s="254" t="s">
        <v>85</v>
      </c>
      <c r="AV102" s="14" t="s">
        <v>141</v>
      </c>
      <c r="AW102" s="14" t="s">
        <v>35</v>
      </c>
      <c r="AX102" s="14" t="s">
        <v>83</v>
      </c>
      <c r="AY102" s="254" t="s">
        <v>134</v>
      </c>
    </row>
    <row r="103" s="2" customFormat="1" ht="24.15" customHeight="1">
      <c r="A103" s="40"/>
      <c r="B103" s="41"/>
      <c r="C103" s="214" t="s">
        <v>153</v>
      </c>
      <c r="D103" s="214" t="s">
        <v>136</v>
      </c>
      <c r="E103" s="215" t="s">
        <v>154</v>
      </c>
      <c r="F103" s="216" t="s">
        <v>155</v>
      </c>
      <c r="G103" s="217" t="s">
        <v>139</v>
      </c>
      <c r="H103" s="218">
        <v>30</v>
      </c>
      <c r="I103" s="219"/>
      <c r="J103" s="220">
        <f>ROUND(I103*H103,2)</f>
        <v>0</v>
      </c>
      <c r="K103" s="216" t="s">
        <v>140</v>
      </c>
      <c r="L103" s="46"/>
      <c r="M103" s="221" t="s">
        <v>19</v>
      </c>
      <c r="N103" s="222" t="s">
        <v>47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0.32500000000000001</v>
      </c>
      <c r="T103" s="224">
        <f>S103*H103</f>
        <v>9.75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141</v>
      </c>
      <c r="AT103" s="225" t="s">
        <v>136</v>
      </c>
      <c r="AU103" s="225" t="s">
        <v>85</v>
      </c>
      <c r="AY103" s="19" t="s">
        <v>134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83</v>
      </c>
      <c r="BK103" s="226">
        <f>ROUND(I103*H103,2)</f>
        <v>0</v>
      </c>
      <c r="BL103" s="19" t="s">
        <v>141</v>
      </c>
      <c r="BM103" s="225" t="s">
        <v>156</v>
      </c>
    </row>
    <row r="104" s="2" customFormat="1">
      <c r="A104" s="40"/>
      <c r="B104" s="41"/>
      <c r="C104" s="42"/>
      <c r="D104" s="227" t="s">
        <v>143</v>
      </c>
      <c r="E104" s="42"/>
      <c r="F104" s="228" t="s">
        <v>157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143</v>
      </c>
      <c r="AU104" s="19" t="s">
        <v>85</v>
      </c>
    </row>
    <row r="105" s="13" customFormat="1">
      <c r="A105" s="13"/>
      <c r="B105" s="232"/>
      <c r="C105" s="233"/>
      <c r="D105" s="234" t="s">
        <v>145</v>
      </c>
      <c r="E105" s="235" t="s">
        <v>19</v>
      </c>
      <c r="F105" s="236" t="s">
        <v>158</v>
      </c>
      <c r="G105" s="233"/>
      <c r="H105" s="237">
        <v>30</v>
      </c>
      <c r="I105" s="238"/>
      <c r="J105" s="233"/>
      <c r="K105" s="233"/>
      <c r="L105" s="239"/>
      <c r="M105" s="240"/>
      <c r="N105" s="241"/>
      <c r="O105" s="241"/>
      <c r="P105" s="241"/>
      <c r="Q105" s="241"/>
      <c r="R105" s="241"/>
      <c r="S105" s="241"/>
      <c r="T105" s="24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3" t="s">
        <v>145</v>
      </c>
      <c r="AU105" s="243" t="s">
        <v>85</v>
      </c>
      <c r="AV105" s="13" t="s">
        <v>85</v>
      </c>
      <c r="AW105" s="13" t="s">
        <v>35</v>
      </c>
      <c r="AX105" s="13" t="s">
        <v>76</v>
      </c>
      <c r="AY105" s="243" t="s">
        <v>134</v>
      </c>
    </row>
    <row r="106" s="14" customFormat="1">
      <c r="A106" s="14"/>
      <c r="B106" s="244"/>
      <c r="C106" s="245"/>
      <c r="D106" s="234" t="s">
        <v>145</v>
      </c>
      <c r="E106" s="246" t="s">
        <v>19</v>
      </c>
      <c r="F106" s="247" t="s">
        <v>147</v>
      </c>
      <c r="G106" s="245"/>
      <c r="H106" s="248">
        <v>30</v>
      </c>
      <c r="I106" s="249"/>
      <c r="J106" s="245"/>
      <c r="K106" s="245"/>
      <c r="L106" s="250"/>
      <c r="M106" s="251"/>
      <c r="N106" s="252"/>
      <c r="O106" s="252"/>
      <c r="P106" s="252"/>
      <c r="Q106" s="252"/>
      <c r="R106" s="252"/>
      <c r="S106" s="252"/>
      <c r="T106" s="2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4" t="s">
        <v>145</v>
      </c>
      <c r="AU106" s="254" t="s">
        <v>85</v>
      </c>
      <c r="AV106" s="14" t="s">
        <v>141</v>
      </c>
      <c r="AW106" s="14" t="s">
        <v>35</v>
      </c>
      <c r="AX106" s="14" t="s">
        <v>83</v>
      </c>
      <c r="AY106" s="254" t="s">
        <v>134</v>
      </c>
    </row>
    <row r="107" s="2" customFormat="1" ht="24.15" customHeight="1">
      <c r="A107" s="40"/>
      <c r="B107" s="41"/>
      <c r="C107" s="214" t="s">
        <v>141</v>
      </c>
      <c r="D107" s="214" t="s">
        <v>136</v>
      </c>
      <c r="E107" s="215" t="s">
        <v>159</v>
      </c>
      <c r="F107" s="216" t="s">
        <v>160</v>
      </c>
      <c r="G107" s="217" t="s">
        <v>139</v>
      </c>
      <c r="H107" s="218">
        <v>30</v>
      </c>
      <c r="I107" s="219"/>
      <c r="J107" s="220">
        <f>ROUND(I107*H107,2)</f>
        <v>0</v>
      </c>
      <c r="K107" s="216" t="s">
        <v>140</v>
      </c>
      <c r="L107" s="46"/>
      <c r="M107" s="221" t="s">
        <v>19</v>
      </c>
      <c r="N107" s="222" t="s">
        <v>47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0.22</v>
      </c>
      <c r="T107" s="224">
        <f>S107*H107</f>
        <v>6.5999999999999996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141</v>
      </c>
      <c r="AT107" s="225" t="s">
        <v>136</v>
      </c>
      <c r="AU107" s="225" t="s">
        <v>85</v>
      </c>
      <c r="AY107" s="19" t="s">
        <v>134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83</v>
      </c>
      <c r="BK107" s="226">
        <f>ROUND(I107*H107,2)</f>
        <v>0</v>
      </c>
      <c r="BL107" s="19" t="s">
        <v>141</v>
      </c>
      <c r="BM107" s="225" t="s">
        <v>161</v>
      </c>
    </row>
    <row r="108" s="2" customFormat="1">
      <c r="A108" s="40"/>
      <c r="B108" s="41"/>
      <c r="C108" s="42"/>
      <c r="D108" s="227" t="s">
        <v>143</v>
      </c>
      <c r="E108" s="42"/>
      <c r="F108" s="228" t="s">
        <v>162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143</v>
      </c>
      <c r="AU108" s="19" t="s">
        <v>85</v>
      </c>
    </row>
    <row r="109" s="13" customFormat="1">
      <c r="A109" s="13"/>
      <c r="B109" s="232"/>
      <c r="C109" s="233"/>
      <c r="D109" s="234" t="s">
        <v>145</v>
      </c>
      <c r="E109" s="235" t="s">
        <v>19</v>
      </c>
      <c r="F109" s="236" t="s">
        <v>163</v>
      </c>
      <c r="G109" s="233"/>
      <c r="H109" s="237">
        <v>30</v>
      </c>
      <c r="I109" s="238"/>
      <c r="J109" s="233"/>
      <c r="K109" s="233"/>
      <c r="L109" s="239"/>
      <c r="M109" s="240"/>
      <c r="N109" s="241"/>
      <c r="O109" s="241"/>
      <c r="P109" s="241"/>
      <c r="Q109" s="241"/>
      <c r="R109" s="241"/>
      <c r="S109" s="241"/>
      <c r="T109" s="24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3" t="s">
        <v>145</v>
      </c>
      <c r="AU109" s="243" t="s">
        <v>85</v>
      </c>
      <c r="AV109" s="13" t="s">
        <v>85</v>
      </c>
      <c r="AW109" s="13" t="s">
        <v>35</v>
      </c>
      <c r="AX109" s="13" t="s">
        <v>76</v>
      </c>
      <c r="AY109" s="243" t="s">
        <v>134</v>
      </c>
    </row>
    <row r="110" s="14" customFormat="1">
      <c r="A110" s="14"/>
      <c r="B110" s="244"/>
      <c r="C110" s="245"/>
      <c r="D110" s="234" t="s">
        <v>145</v>
      </c>
      <c r="E110" s="246" t="s">
        <v>19</v>
      </c>
      <c r="F110" s="247" t="s">
        <v>147</v>
      </c>
      <c r="G110" s="245"/>
      <c r="H110" s="248">
        <v>30</v>
      </c>
      <c r="I110" s="249"/>
      <c r="J110" s="245"/>
      <c r="K110" s="245"/>
      <c r="L110" s="250"/>
      <c r="M110" s="251"/>
      <c r="N110" s="252"/>
      <c r="O110" s="252"/>
      <c r="P110" s="252"/>
      <c r="Q110" s="252"/>
      <c r="R110" s="252"/>
      <c r="S110" s="252"/>
      <c r="T110" s="253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4" t="s">
        <v>145</v>
      </c>
      <c r="AU110" s="254" t="s">
        <v>85</v>
      </c>
      <c r="AV110" s="14" t="s">
        <v>141</v>
      </c>
      <c r="AW110" s="14" t="s">
        <v>35</v>
      </c>
      <c r="AX110" s="14" t="s">
        <v>83</v>
      </c>
      <c r="AY110" s="254" t="s">
        <v>134</v>
      </c>
    </row>
    <row r="111" s="2" customFormat="1" ht="37.8" customHeight="1">
      <c r="A111" s="40"/>
      <c r="B111" s="41"/>
      <c r="C111" s="214" t="s">
        <v>164</v>
      </c>
      <c r="D111" s="214" t="s">
        <v>136</v>
      </c>
      <c r="E111" s="215" t="s">
        <v>165</v>
      </c>
      <c r="F111" s="216" t="s">
        <v>166</v>
      </c>
      <c r="G111" s="217" t="s">
        <v>139</v>
      </c>
      <c r="H111" s="218">
        <v>172</v>
      </c>
      <c r="I111" s="219"/>
      <c r="J111" s="220">
        <f>ROUND(I111*H111,2)</f>
        <v>0</v>
      </c>
      <c r="K111" s="216" t="s">
        <v>140</v>
      </c>
      <c r="L111" s="46"/>
      <c r="M111" s="221" t="s">
        <v>19</v>
      </c>
      <c r="N111" s="222" t="s">
        <v>47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0.28999999999999998</v>
      </c>
      <c r="T111" s="224">
        <f>S111*H111</f>
        <v>49.879999999999995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141</v>
      </c>
      <c r="AT111" s="225" t="s">
        <v>136</v>
      </c>
      <c r="AU111" s="225" t="s">
        <v>85</v>
      </c>
      <c r="AY111" s="19" t="s">
        <v>134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83</v>
      </c>
      <c r="BK111" s="226">
        <f>ROUND(I111*H111,2)</f>
        <v>0</v>
      </c>
      <c r="BL111" s="19" t="s">
        <v>141</v>
      </c>
      <c r="BM111" s="225" t="s">
        <v>167</v>
      </c>
    </row>
    <row r="112" s="2" customFormat="1">
      <c r="A112" s="40"/>
      <c r="B112" s="41"/>
      <c r="C112" s="42"/>
      <c r="D112" s="227" t="s">
        <v>143</v>
      </c>
      <c r="E112" s="42"/>
      <c r="F112" s="228" t="s">
        <v>168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143</v>
      </c>
      <c r="AU112" s="19" t="s">
        <v>85</v>
      </c>
    </row>
    <row r="113" s="13" customFormat="1">
      <c r="A113" s="13"/>
      <c r="B113" s="232"/>
      <c r="C113" s="233"/>
      <c r="D113" s="234" t="s">
        <v>145</v>
      </c>
      <c r="E113" s="235" t="s">
        <v>19</v>
      </c>
      <c r="F113" s="236" t="s">
        <v>169</v>
      </c>
      <c r="G113" s="233"/>
      <c r="H113" s="237">
        <v>172</v>
      </c>
      <c r="I113" s="238"/>
      <c r="J113" s="233"/>
      <c r="K113" s="233"/>
      <c r="L113" s="239"/>
      <c r="M113" s="240"/>
      <c r="N113" s="241"/>
      <c r="O113" s="241"/>
      <c r="P113" s="241"/>
      <c r="Q113" s="241"/>
      <c r="R113" s="241"/>
      <c r="S113" s="241"/>
      <c r="T113" s="24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3" t="s">
        <v>145</v>
      </c>
      <c r="AU113" s="243" t="s">
        <v>85</v>
      </c>
      <c r="AV113" s="13" t="s">
        <v>85</v>
      </c>
      <c r="AW113" s="13" t="s">
        <v>35</v>
      </c>
      <c r="AX113" s="13" t="s">
        <v>76</v>
      </c>
      <c r="AY113" s="243" t="s">
        <v>134</v>
      </c>
    </row>
    <row r="114" s="14" customFormat="1">
      <c r="A114" s="14"/>
      <c r="B114" s="244"/>
      <c r="C114" s="245"/>
      <c r="D114" s="234" t="s">
        <v>145</v>
      </c>
      <c r="E114" s="246" t="s">
        <v>19</v>
      </c>
      <c r="F114" s="247" t="s">
        <v>147</v>
      </c>
      <c r="G114" s="245"/>
      <c r="H114" s="248">
        <v>172</v>
      </c>
      <c r="I114" s="249"/>
      <c r="J114" s="245"/>
      <c r="K114" s="245"/>
      <c r="L114" s="250"/>
      <c r="M114" s="251"/>
      <c r="N114" s="252"/>
      <c r="O114" s="252"/>
      <c r="P114" s="252"/>
      <c r="Q114" s="252"/>
      <c r="R114" s="252"/>
      <c r="S114" s="252"/>
      <c r="T114" s="25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4" t="s">
        <v>145</v>
      </c>
      <c r="AU114" s="254" t="s">
        <v>85</v>
      </c>
      <c r="AV114" s="14" t="s">
        <v>141</v>
      </c>
      <c r="AW114" s="14" t="s">
        <v>35</v>
      </c>
      <c r="AX114" s="14" t="s">
        <v>83</v>
      </c>
      <c r="AY114" s="254" t="s">
        <v>134</v>
      </c>
    </row>
    <row r="115" s="2" customFormat="1" ht="33" customHeight="1">
      <c r="A115" s="40"/>
      <c r="B115" s="41"/>
      <c r="C115" s="214" t="s">
        <v>170</v>
      </c>
      <c r="D115" s="214" t="s">
        <v>136</v>
      </c>
      <c r="E115" s="215" t="s">
        <v>171</v>
      </c>
      <c r="F115" s="216" t="s">
        <v>172</v>
      </c>
      <c r="G115" s="217" t="s">
        <v>139</v>
      </c>
      <c r="H115" s="218">
        <v>172</v>
      </c>
      <c r="I115" s="219"/>
      <c r="J115" s="220">
        <f>ROUND(I115*H115,2)</f>
        <v>0</v>
      </c>
      <c r="K115" s="216" t="s">
        <v>140</v>
      </c>
      <c r="L115" s="46"/>
      <c r="M115" s="221" t="s">
        <v>19</v>
      </c>
      <c r="N115" s="222" t="s">
        <v>47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0.23999999999999999</v>
      </c>
      <c r="T115" s="224">
        <f>S115*H115</f>
        <v>41.280000000000001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141</v>
      </c>
      <c r="AT115" s="225" t="s">
        <v>136</v>
      </c>
      <c r="AU115" s="225" t="s">
        <v>85</v>
      </c>
      <c r="AY115" s="19" t="s">
        <v>134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83</v>
      </c>
      <c r="BK115" s="226">
        <f>ROUND(I115*H115,2)</f>
        <v>0</v>
      </c>
      <c r="BL115" s="19" t="s">
        <v>141</v>
      </c>
      <c r="BM115" s="225" t="s">
        <v>173</v>
      </c>
    </row>
    <row r="116" s="2" customFormat="1">
      <c r="A116" s="40"/>
      <c r="B116" s="41"/>
      <c r="C116" s="42"/>
      <c r="D116" s="227" t="s">
        <v>143</v>
      </c>
      <c r="E116" s="42"/>
      <c r="F116" s="228" t="s">
        <v>174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143</v>
      </c>
      <c r="AU116" s="19" t="s">
        <v>85</v>
      </c>
    </row>
    <row r="117" s="13" customFormat="1">
      <c r="A117" s="13"/>
      <c r="B117" s="232"/>
      <c r="C117" s="233"/>
      <c r="D117" s="234" t="s">
        <v>145</v>
      </c>
      <c r="E117" s="235" t="s">
        <v>19</v>
      </c>
      <c r="F117" s="236" t="s">
        <v>175</v>
      </c>
      <c r="G117" s="233"/>
      <c r="H117" s="237">
        <v>172</v>
      </c>
      <c r="I117" s="238"/>
      <c r="J117" s="233"/>
      <c r="K117" s="233"/>
      <c r="L117" s="239"/>
      <c r="M117" s="240"/>
      <c r="N117" s="241"/>
      <c r="O117" s="241"/>
      <c r="P117" s="241"/>
      <c r="Q117" s="241"/>
      <c r="R117" s="241"/>
      <c r="S117" s="241"/>
      <c r="T117" s="24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3" t="s">
        <v>145</v>
      </c>
      <c r="AU117" s="243" t="s">
        <v>85</v>
      </c>
      <c r="AV117" s="13" t="s">
        <v>85</v>
      </c>
      <c r="AW117" s="13" t="s">
        <v>35</v>
      </c>
      <c r="AX117" s="13" t="s">
        <v>76</v>
      </c>
      <c r="AY117" s="243" t="s">
        <v>134</v>
      </c>
    </row>
    <row r="118" s="14" customFormat="1">
      <c r="A118" s="14"/>
      <c r="B118" s="244"/>
      <c r="C118" s="245"/>
      <c r="D118" s="234" t="s">
        <v>145</v>
      </c>
      <c r="E118" s="246" t="s">
        <v>19</v>
      </c>
      <c r="F118" s="247" t="s">
        <v>147</v>
      </c>
      <c r="G118" s="245"/>
      <c r="H118" s="248">
        <v>172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145</v>
      </c>
      <c r="AU118" s="254" t="s">
        <v>85</v>
      </c>
      <c r="AV118" s="14" t="s">
        <v>141</v>
      </c>
      <c r="AW118" s="14" t="s">
        <v>35</v>
      </c>
      <c r="AX118" s="14" t="s">
        <v>83</v>
      </c>
      <c r="AY118" s="254" t="s">
        <v>134</v>
      </c>
    </row>
    <row r="119" s="2" customFormat="1" ht="33" customHeight="1">
      <c r="A119" s="40"/>
      <c r="B119" s="41"/>
      <c r="C119" s="214" t="s">
        <v>176</v>
      </c>
      <c r="D119" s="214" t="s">
        <v>136</v>
      </c>
      <c r="E119" s="215" t="s">
        <v>177</v>
      </c>
      <c r="F119" s="216" t="s">
        <v>178</v>
      </c>
      <c r="G119" s="217" t="s">
        <v>139</v>
      </c>
      <c r="H119" s="218">
        <v>172</v>
      </c>
      <c r="I119" s="219"/>
      <c r="J119" s="220">
        <f>ROUND(I119*H119,2)</f>
        <v>0</v>
      </c>
      <c r="K119" s="216" t="s">
        <v>140</v>
      </c>
      <c r="L119" s="46"/>
      <c r="M119" s="221" t="s">
        <v>19</v>
      </c>
      <c r="N119" s="222" t="s">
        <v>47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0.098000000000000004</v>
      </c>
      <c r="T119" s="224">
        <f>S119*H119</f>
        <v>16.856000000000002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141</v>
      </c>
      <c r="AT119" s="225" t="s">
        <v>136</v>
      </c>
      <c r="AU119" s="225" t="s">
        <v>85</v>
      </c>
      <c r="AY119" s="19" t="s">
        <v>134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83</v>
      </c>
      <c r="BK119" s="226">
        <f>ROUND(I119*H119,2)</f>
        <v>0</v>
      </c>
      <c r="BL119" s="19" t="s">
        <v>141</v>
      </c>
      <c r="BM119" s="225" t="s">
        <v>179</v>
      </c>
    </row>
    <row r="120" s="2" customFormat="1">
      <c r="A120" s="40"/>
      <c r="B120" s="41"/>
      <c r="C120" s="42"/>
      <c r="D120" s="227" t="s">
        <v>143</v>
      </c>
      <c r="E120" s="42"/>
      <c r="F120" s="228" t="s">
        <v>180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143</v>
      </c>
      <c r="AU120" s="19" t="s">
        <v>85</v>
      </c>
    </row>
    <row r="121" s="13" customFormat="1">
      <c r="A121" s="13"/>
      <c r="B121" s="232"/>
      <c r="C121" s="233"/>
      <c r="D121" s="234" t="s">
        <v>145</v>
      </c>
      <c r="E121" s="235" t="s">
        <v>19</v>
      </c>
      <c r="F121" s="236" t="s">
        <v>181</v>
      </c>
      <c r="G121" s="233"/>
      <c r="H121" s="237">
        <v>172</v>
      </c>
      <c r="I121" s="238"/>
      <c r="J121" s="233"/>
      <c r="K121" s="233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145</v>
      </c>
      <c r="AU121" s="243" t="s">
        <v>85</v>
      </c>
      <c r="AV121" s="13" t="s">
        <v>85</v>
      </c>
      <c r="AW121" s="13" t="s">
        <v>35</v>
      </c>
      <c r="AX121" s="13" t="s">
        <v>76</v>
      </c>
      <c r="AY121" s="243" t="s">
        <v>134</v>
      </c>
    </row>
    <row r="122" s="14" customFormat="1">
      <c r="A122" s="14"/>
      <c r="B122" s="244"/>
      <c r="C122" s="245"/>
      <c r="D122" s="234" t="s">
        <v>145</v>
      </c>
      <c r="E122" s="246" t="s">
        <v>19</v>
      </c>
      <c r="F122" s="247" t="s">
        <v>147</v>
      </c>
      <c r="G122" s="245"/>
      <c r="H122" s="248">
        <v>172</v>
      </c>
      <c r="I122" s="249"/>
      <c r="J122" s="245"/>
      <c r="K122" s="245"/>
      <c r="L122" s="250"/>
      <c r="M122" s="251"/>
      <c r="N122" s="252"/>
      <c r="O122" s="252"/>
      <c r="P122" s="252"/>
      <c r="Q122" s="252"/>
      <c r="R122" s="252"/>
      <c r="S122" s="252"/>
      <c r="T122" s="253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4" t="s">
        <v>145</v>
      </c>
      <c r="AU122" s="254" t="s">
        <v>85</v>
      </c>
      <c r="AV122" s="14" t="s">
        <v>141</v>
      </c>
      <c r="AW122" s="14" t="s">
        <v>35</v>
      </c>
      <c r="AX122" s="14" t="s">
        <v>83</v>
      </c>
      <c r="AY122" s="254" t="s">
        <v>134</v>
      </c>
    </row>
    <row r="123" s="2" customFormat="1" ht="24.15" customHeight="1">
      <c r="A123" s="40"/>
      <c r="B123" s="41"/>
      <c r="C123" s="214" t="s">
        <v>182</v>
      </c>
      <c r="D123" s="214" t="s">
        <v>136</v>
      </c>
      <c r="E123" s="215" t="s">
        <v>183</v>
      </c>
      <c r="F123" s="216" t="s">
        <v>184</v>
      </c>
      <c r="G123" s="217" t="s">
        <v>185</v>
      </c>
      <c r="H123" s="218">
        <v>117</v>
      </c>
      <c r="I123" s="219"/>
      <c r="J123" s="220">
        <f>ROUND(I123*H123,2)</f>
        <v>0</v>
      </c>
      <c r="K123" s="216" t="s">
        <v>140</v>
      </c>
      <c r="L123" s="46"/>
      <c r="M123" s="221" t="s">
        <v>19</v>
      </c>
      <c r="N123" s="222" t="s">
        <v>47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0.20499999999999999</v>
      </c>
      <c r="T123" s="224">
        <f>S123*H123</f>
        <v>23.984999999999999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141</v>
      </c>
      <c r="AT123" s="225" t="s">
        <v>136</v>
      </c>
      <c r="AU123" s="225" t="s">
        <v>85</v>
      </c>
      <c r="AY123" s="19" t="s">
        <v>134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83</v>
      </c>
      <c r="BK123" s="226">
        <f>ROUND(I123*H123,2)</f>
        <v>0</v>
      </c>
      <c r="BL123" s="19" t="s">
        <v>141</v>
      </c>
      <c r="BM123" s="225" t="s">
        <v>186</v>
      </c>
    </row>
    <row r="124" s="2" customFormat="1">
      <c r="A124" s="40"/>
      <c r="B124" s="41"/>
      <c r="C124" s="42"/>
      <c r="D124" s="227" t="s">
        <v>143</v>
      </c>
      <c r="E124" s="42"/>
      <c r="F124" s="228" t="s">
        <v>187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143</v>
      </c>
      <c r="AU124" s="19" t="s">
        <v>85</v>
      </c>
    </row>
    <row r="125" s="13" customFormat="1">
      <c r="A125" s="13"/>
      <c r="B125" s="232"/>
      <c r="C125" s="233"/>
      <c r="D125" s="234" t="s">
        <v>145</v>
      </c>
      <c r="E125" s="235" t="s">
        <v>19</v>
      </c>
      <c r="F125" s="236" t="s">
        <v>188</v>
      </c>
      <c r="G125" s="233"/>
      <c r="H125" s="237">
        <v>117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145</v>
      </c>
      <c r="AU125" s="243" t="s">
        <v>85</v>
      </c>
      <c r="AV125" s="13" t="s">
        <v>85</v>
      </c>
      <c r="AW125" s="13" t="s">
        <v>35</v>
      </c>
      <c r="AX125" s="13" t="s">
        <v>76</v>
      </c>
      <c r="AY125" s="243" t="s">
        <v>134</v>
      </c>
    </row>
    <row r="126" s="14" customFormat="1">
      <c r="A126" s="14"/>
      <c r="B126" s="244"/>
      <c r="C126" s="245"/>
      <c r="D126" s="234" t="s">
        <v>145</v>
      </c>
      <c r="E126" s="246" t="s">
        <v>19</v>
      </c>
      <c r="F126" s="247" t="s">
        <v>147</v>
      </c>
      <c r="G126" s="245"/>
      <c r="H126" s="248">
        <v>117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4" t="s">
        <v>145</v>
      </c>
      <c r="AU126" s="254" t="s">
        <v>85</v>
      </c>
      <c r="AV126" s="14" t="s">
        <v>141</v>
      </c>
      <c r="AW126" s="14" t="s">
        <v>35</v>
      </c>
      <c r="AX126" s="14" t="s">
        <v>83</v>
      </c>
      <c r="AY126" s="254" t="s">
        <v>134</v>
      </c>
    </row>
    <row r="127" s="2" customFormat="1" ht="24.15" customHeight="1">
      <c r="A127" s="40"/>
      <c r="B127" s="41"/>
      <c r="C127" s="214" t="s">
        <v>189</v>
      </c>
      <c r="D127" s="214" t="s">
        <v>136</v>
      </c>
      <c r="E127" s="215" t="s">
        <v>190</v>
      </c>
      <c r="F127" s="216" t="s">
        <v>191</v>
      </c>
      <c r="G127" s="217" t="s">
        <v>185</v>
      </c>
      <c r="H127" s="218">
        <v>146.59999999999999</v>
      </c>
      <c r="I127" s="219"/>
      <c r="J127" s="220">
        <f>ROUND(I127*H127,2)</f>
        <v>0</v>
      </c>
      <c r="K127" s="216" t="s">
        <v>140</v>
      </c>
      <c r="L127" s="46"/>
      <c r="M127" s="221" t="s">
        <v>19</v>
      </c>
      <c r="N127" s="222" t="s">
        <v>47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0.040000000000000001</v>
      </c>
      <c r="T127" s="224">
        <f>S127*H127</f>
        <v>5.8639999999999999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141</v>
      </c>
      <c r="AT127" s="225" t="s">
        <v>136</v>
      </c>
      <c r="AU127" s="225" t="s">
        <v>85</v>
      </c>
      <c r="AY127" s="19" t="s">
        <v>134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83</v>
      </c>
      <c r="BK127" s="226">
        <f>ROUND(I127*H127,2)</f>
        <v>0</v>
      </c>
      <c r="BL127" s="19" t="s">
        <v>141</v>
      </c>
      <c r="BM127" s="225" t="s">
        <v>192</v>
      </c>
    </row>
    <row r="128" s="2" customFormat="1">
      <c r="A128" s="40"/>
      <c r="B128" s="41"/>
      <c r="C128" s="42"/>
      <c r="D128" s="227" t="s">
        <v>143</v>
      </c>
      <c r="E128" s="42"/>
      <c r="F128" s="228" t="s">
        <v>193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143</v>
      </c>
      <c r="AU128" s="19" t="s">
        <v>85</v>
      </c>
    </row>
    <row r="129" s="13" customFormat="1">
      <c r="A129" s="13"/>
      <c r="B129" s="232"/>
      <c r="C129" s="233"/>
      <c r="D129" s="234" t="s">
        <v>145</v>
      </c>
      <c r="E129" s="235" t="s">
        <v>19</v>
      </c>
      <c r="F129" s="236" t="s">
        <v>194</v>
      </c>
      <c r="G129" s="233"/>
      <c r="H129" s="237">
        <v>146.59999999999999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145</v>
      </c>
      <c r="AU129" s="243" t="s">
        <v>85</v>
      </c>
      <c r="AV129" s="13" t="s">
        <v>85</v>
      </c>
      <c r="AW129" s="13" t="s">
        <v>35</v>
      </c>
      <c r="AX129" s="13" t="s">
        <v>76</v>
      </c>
      <c r="AY129" s="243" t="s">
        <v>134</v>
      </c>
    </row>
    <row r="130" s="14" customFormat="1">
      <c r="A130" s="14"/>
      <c r="B130" s="244"/>
      <c r="C130" s="245"/>
      <c r="D130" s="234" t="s">
        <v>145</v>
      </c>
      <c r="E130" s="246" t="s">
        <v>19</v>
      </c>
      <c r="F130" s="247" t="s">
        <v>147</v>
      </c>
      <c r="G130" s="245"/>
      <c r="H130" s="248">
        <v>146.59999999999999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145</v>
      </c>
      <c r="AU130" s="254" t="s">
        <v>85</v>
      </c>
      <c r="AV130" s="14" t="s">
        <v>141</v>
      </c>
      <c r="AW130" s="14" t="s">
        <v>35</v>
      </c>
      <c r="AX130" s="14" t="s">
        <v>83</v>
      </c>
      <c r="AY130" s="254" t="s">
        <v>134</v>
      </c>
    </row>
    <row r="131" s="2" customFormat="1" ht="16.5" customHeight="1">
      <c r="A131" s="40"/>
      <c r="B131" s="41"/>
      <c r="C131" s="214" t="s">
        <v>195</v>
      </c>
      <c r="D131" s="214" t="s">
        <v>136</v>
      </c>
      <c r="E131" s="215" t="s">
        <v>196</v>
      </c>
      <c r="F131" s="216" t="s">
        <v>197</v>
      </c>
      <c r="G131" s="217" t="s">
        <v>139</v>
      </c>
      <c r="H131" s="218">
        <v>154.09999999999999</v>
      </c>
      <c r="I131" s="219"/>
      <c r="J131" s="220">
        <f>ROUND(I131*H131,2)</f>
        <v>0</v>
      </c>
      <c r="K131" s="216" t="s">
        <v>140</v>
      </c>
      <c r="L131" s="46"/>
      <c r="M131" s="221" t="s">
        <v>19</v>
      </c>
      <c r="N131" s="222" t="s">
        <v>47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141</v>
      </c>
      <c r="AT131" s="225" t="s">
        <v>136</v>
      </c>
      <c r="AU131" s="225" t="s">
        <v>85</v>
      </c>
      <c r="AY131" s="19" t="s">
        <v>134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83</v>
      </c>
      <c r="BK131" s="226">
        <f>ROUND(I131*H131,2)</f>
        <v>0</v>
      </c>
      <c r="BL131" s="19" t="s">
        <v>141</v>
      </c>
      <c r="BM131" s="225" t="s">
        <v>198</v>
      </c>
    </row>
    <row r="132" s="2" customFormat="1">
      <c r="A132" s="40"/>
      <c r="B132" s="41"/>
      <c r="C132" s="42"/>
      <c r="D132" s="227" t="s">
        <v>143</v>
      </c>
      <c r="E132" s="42"/>
      <c r="F132" s="228" t="s">
        <v>199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143</v>
      </c>
      <c r="AU132" s="19" t="s">
        <v>85</v>
      </c>
    </row>
    <row r="133" s="13" customFormat="1">
      <c r="A133" s="13"/>
      <c r="B133" s="232"/>
      <c r="C133" s="233"/>
      <c r="D133" s="234" t="s">
        <v>145</v>
      </c>
      <c r="E133" s="235" t="s">
        <v>19</v>
      </c>
      <c r="F133" s="236" t="s">
        <v>200</v>
      </c>
      <c r="G133" s="233"/>
      <c r="H133" s="237">
        <v>154.09999999999999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145</v>
      </c>
      <c r="AU133" s="243" t="s">
        <v>85</v>
      </c>
      <c r="AV133" s="13" t="s">
        <v>85</v>
      </c>
      <c r="AW133" s="13" t="s">
        <v>35</v>
      </c>
      <c r="AX133" s="13" t="s">
        <v>76</v>
      </c>
      <c r="AY133" s="243" t="s">
        <v>134</v>
      </c>
    </row>
    <row r="134" s="14" customFormat="1">
      <c r="A134" s="14"/>
      <c r="B134" s="244"/>
      <c r="C134" s="245"/>
      <c r="D134" s="234" t="s">
        <v>145</v>
      </c>
      <c r="E134" s="246" t="s">
        <v>19</v>
      </c>
      <c r="F134" s="247" t="s">
        <v>147</v>
      </c>
      <c r="G134" s="245"/>
      <c r="H134" s="248">
        <v>154.09999999999999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145</v>
      </c>
      <c r="AU134" s="254" t="s">
        <v>85</v>
      </c>
      <c r="AV134" s="14" t="s">
        <v>141</v>
      </c>
      <c r="AW134" s="14" t="s">
        <v>35</v>
      </c>
      <c r="AX134" s="14" t="s">
        <v>83</v>
      </c>
      <c r="AY134" s="254" t="s">
        <v>134</v>
      </c>
    </row>
    <row r="135" s="2" customFormat="1" ht="16.5" customHeight="1">
      <c r="A135" s="40"/>
      <c r="B135" s="41"/>
      <c r="C135" s="214" t="s">
        <v>201</v>
      </c>
      <c r="D135" s="214" t="s">
        <v>136</v>
      </c>
      <c r="E135" s="215" t="s">
        <v>202</v>
      </c>
      <c r="F135" s="216" t="s">
        <v>203</v>
      </c>
      <c r="G135" s="217" t="s">
        <v>139</v>
      </c>
      <c r="H135" s="218">
        <v>27</v>
      </c>
      <c r="I135" s="219"/>
      <c r="J135" s="220">
        <f>ROUND(I135*H135,2)</f>
        <v>0</v>
      </c>
      <c r="K135" s="216" t="s">
        <v>19</v>
      </c>
      <c r="L135" s="46"/>
      <c r="M135" s="221" t="s">
        <v>19</v>
      </c>
      <c r="N135" s="222" t="s">
        <v>47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141</v>
      </c>
      <c r="AT135" s="225" t="s">
        <v>136</v>
      </c>
      <c r="AU135" s="225" t="s">
        <v>85</v>
      </c>
      <c r="AY135" s="19" t="s">
        <v>134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83</v>
      </c>
      <c r="BK135" s="226">
        <f>ROUND(I135*H135,2)</f>
        <v>0</v>
      </c>
      <c r="BL135" s="19" t="s">
        <v>141</v>
      </c>
      <c r="BM135" s="225" t="s">
        <v>204</v>
      </c>
    </row>
    <row r="136" s="13" customFormat="1">
      <c r="A136" s="13"/>
      <c r="B136" s="232"/>
      <c r="C136" s="233"/>
      <c r="D136" s="234" t="s">
        <v>145</v>
      </c>
      <c r="E136" s="235" t="s">
        <v>19</v>
      </c>
      <c r="F136" s="236" t="s">
        <v>205</v>
      </c>
      <c r="G136" s="233"/>
      <c r="H136" s="237">
        <v>27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145</v>
      </c>
      <c r="AU136" s="243" t="s">
        <v>85</v>
      </c>
      <c r="AV136" s="13" t="s">
        <v>85</v>
      </c>
      <c r="AW136" s="13" t="s">
        <v>35</v>
      </c>
      <c r="AX136" s="13" t="s">
        <v>76</v>
      </c>
      <c r="AY136" s="243" t="s">
        <v>134</v>
      </c>
    </row>
    <row r="137" s="14" customFormat="1">
      <c r="A137" s="14"/>
      <c r="B137" s="244"/>
      <c r="C137" s="245"/>
      <c r="D137" s="234" t="s">
        <v>145</v>
      </c>
      <c r="E137" s="246" t="s">
        <v>19</v>
      </c>
      <c r="F137" s="247" t="s">
        <v>147</v>
      </c>
      <c r="G137" s="245"/>
      <c r="H137" s="248">
        <v>27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145</v>
      </c>
      <c r="AU137" s="254" t="s">
        <v>85</v>
      </c>
      <c r="AV137" s="14" t="s">
        <v>141</v>
      </c>
      <c r="AW137" s="14" t="s">
        <v>35</v>
      </c>
      <c r="AX137" s="14" t="s">
        <v>83</v>
      </c>
      <c r="AY137" s="254" t="s">
        <v>134</v>
      </c>
    </row>
    <row r="138" s="2" customFormat="1" ht="37.8" customHeight="1">
      <c r="A138" s="40"/>
      <c r="B138" s="41"/>
      <c r="C138" s="214" t="s">
        <v>8</v>
      </c>
      <c r="D138" s="214" t="s">
        <v>136</v>
      </c>
      <c r="E138" s="215" t="s">
        <v>206</v>
      </c>
      <c r="F138" s="216" t="s">
        <v>207</v>
      </c>
      <c r="G138" s="217" t="s">
        <v>208</v>
      </c>
      <c r="H138" s="218">
        <v>23.114999999999998</v>
      </c>
      <c r="I138" s="219"/>
      <c r="J138" s="220">
        <f>ROUND(I138*H138,2)</f>
        <v>0</v>
      </c>
      <c r="K138" s="216" t="s">
        <v>140</v>
      </c>
      <c r="L138" s="46"/>
      <c r="M138" s="221" t="s">
        <v>19</v>
      </c>
      <c r="N138" s="222" t="s">
        <v>47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141</v>
      </c>
      <c r="AT138" s="225" t="s">
        <v>136</v>
      </c>
      <c r="AU138" s="225" t="s">
        <v>85</v>
      </c>
      <c r="AY138" s="19" t="s">
        <v>134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83</v>
      </c>
      <c r="BK138" s="226">
        <f>ROUND(I138*H138,2)</f>
        <v>0</v>
      </c>
      <c r="BL138" s="19" t="s">
        <v>141</v>
      </c>
      <c r="BM138" s="225" t="s">
        <v>209</v>
      </c>
    </row>
    <row r="139" s="2" customFormat="1">
      <c r="A139" s="40"/>
      <c r="B139" s="41"/>
      <c r="C139" s="42"/>
      <c r="D139" s="227" t="s">
        <v>143</v>
      </c>
      <c r="E139" s="42"/>
      <c r="F139" s="228" t="s">
        <v>210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143</v>
      </c>
      <c r="AU139" s="19" t="s">
        <v>85</v>
      </c>
    </row>
    <row r="140" s="13" customFormat="1">
      <c r="A140" s="13"/>
      <c r="B140" s="232"/>
      <c r="C140" s="233"/>
      <c r="D140" s="234" t="s">
        <v>145</v>
      </c>
      <c r="E140" s="235" t="s">
        <v>19</v>
      </c>
      <c r="F140" s="236" t="s">
        <v>211</v>
      </c>
      <c r="G140" s="233"/>
      <c r="H140" s="237">
        <v>23.114999999999998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145</v>
      </c>
      <c r="AU140" s="243" t="s">
        <v>85</v>
      </c>
      <c r="AV140" s="13" t="s">
        <v>85</v>
      </c>
      <c r="AW140" s="13" t="s">
        <v>35</v>
      </c>
      <c r="AX140" s="13" t="s">
        <v>76</v>
      </c>
      <c r="AY140" s="243" t="s">
        <v>134</v>
      </c>
    </row>
    <row r="141" s="14" customFormat="1">
      <c r="A141" s="14"/>
      <c r="B141" s="244"/>
      <c r="C141" s="245"/>
      <c r="D141" s="234" t="s">
        <v>145</v>
      </c>
      <c r="E141" s="246" t="s">
        <v>19</v>
      </c>
      <c r="F141" s="247" t="s">
        <v>147</v>
      </c>
      <c r="G141" s="245"/>
      <c r="H141" s="248">
        <v>23.114999999999998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145</v>
      </c>
      <c r="AU141" s="254" t="s">
        <v>85</v>
      </c>
      <c r="AV141" s="14" t="s">
        <v>141</v>
      </c>
      <c r="AW141" s="14" t="s">
        <v>35</v>
      </c>
      <c r="AX141" s="14" t="s">
        <v>83</v>
      </c>
      <c r="AY141" s="254" t="s">
        <v>134</v>
      </c>
    </row>
    <row r="142" s="2" customFormat="1" ht="37.8" customHeight="1">
      <c r="A142" s="40"/>
      <c r="B142" s="41"/>
      <c r="C142" s="214" t="s">
        <v>212</v>
      </c>
      <c r="D142" s="214" t="s">
        <v>136</v>
      </c>
      <c r="E142" s="215" t="s">
        <v>213</v>
      </c>
      <c r="F142" s="216" t="s">
        <v>214</v>
      </c>
      <c r="G142" s="217" t="s">
        <v>208</v>
      </c>
      <c r="H142" s="218">
        <v>23.114999999999998</v>
      </c>
      <c r="I142" s="219"/>
      <c r="J142" s="220">
        <f>ROUND(I142*H142,2)</f>
        <v>0</v>
      </c>
      <c r="K142" s="216" t="s">
        <v>140</v>
      </c>
      <c r="L142" s="46"/>
      <c r="M142" s="221" t="s">
        <v>19</v>
      </c>
      <c r="N142" s="222" t="s">
        <v>47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141</v>
      </c>
      <c r="AT142" s="225" t="s">
        <v>136</v>
      </c>
      <c r="AU142" s="225" t="s">
        <v>85</v>
      </c>
      <c r="AY142" s="19" t="s">
        <v>134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83</v>
      </c>
      <c r="BK142" s="226">
        <f>ROUND(I142*H142,2)</f>
        <v>0</v>
      </c>
      <c r="BL142" s="19" t="s">
        <v>141</v>
      </c>
      <c r="BM142" s="225" t="s">
        <v>215</v>
      </c>
    </row>
    <row r="143" s="2" customFormat="1">
      <c r="A143" s="40"/>
      <c r="B143" s="41"/>
      <c r="C143" s="42"/>
      <c r="D143" s="227" t="s">
        <v>143</v>
      </c>
      <c r="E143" s="42"/>
      <c r="F143" s="228" t="s">
        <v>216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143</v>
      </c>
      <c r="AU143" s="19" t="s">
        <v>85</v>
      </c>
    </row>
    <row r="144" s="13" customFormat="1">
      <c r="A144" s="13"/>
      <c r="B144" s="232"/>
      <c r="C144" s="233"/>
      <c r="D144" s="234" t="s">
        <v>145</v>
      </c>
      <c r="E144" s="235" t="s">
        <v>19</v>
      </c>
      <c r="F144" s="236" t="s">
        <v>211</v>
      </c>
      <c r="G144" s="233"/>
      <c r="H144" s="237">
        <v>23.114999999999998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145</v>
      </c>
      <c r="AU144" s="243" t="s">
        <v>85</v>
      </c>
      <c r="AV144" s="13" t="s">
        <v>85</v>
      </c>
      <c r="AW144" s="13" t="s">
        <v>35</v>
      </c>
      <c r="AX144" s="13" t="s">
        <v>76</v>
      </c>
      <c r="AY144" s="243" t="s">
        <v>134</v>
      </c>
    </row>
    <row r="145" s="14" customFormat="1">
      <c r="A145" s="14"/>
      <c r="B145" s="244"/>
      <c r="C145" s="245"/>
      <c r="D145" s="234" t="s">
        <v>145</v>
      </c>
      <c r="E145" s="246" t="s">
        <v>19</v>
      </c>
      <c r="F145" s="247" t="s">
        <v>147</v>
      </c>
      <c r="G145" s="245"/>
      <c r="H145" s="248">
        <v>23.114999999999998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145</v>
      </c>
      <c r="AU145" s="254" t="s">
        <v>85</v>
      </c>
      <c r="AV145" s="14" t="s">
        <v>141</v>
      </c>
      <c r="AW145" s="14" t="s">
        <v>35</v>
      </c>
      <c r="AX145" s="14" t="s">
        <v>83</v>
      </c>
      <c r="AY145" s="254" t="s">
        <v>134</v>
      </c>
    </row>
    <row r="146" s="2" customFormat="1" ht="24.15" customHeight="1">
      <c r="A146" s="40"/>
      <c r="B146" s="41"/>
      <c r="C146" s="214" t="s">
        <v>217</v>
      </c>
      <c r="D146" s="214" t="s">
        <v>136</v>
      </c>
      <c r="E146" s="215" t="s">
        <v>218</v>
      </c>
      <c r="F146" s="216" t="s">
        <v>219</v>
      </c>
      <c r="G146" s="217" t="s">
        <v>208</v>
      </c>
      <c r="H146" s="218">
        <v>23.114999999999998</v>
      </c>
      <c r="I146" s="219"/>
      <c r="J146" s="220">
        <f>ROUND(I146*H146,2)</f>
        <v>0</v>
      </c>
      <c r="K146" s="216" t="s">
        <v>140</v>
      </c>
      <c r="L146" s="46"/>
      <c r="M146" s="221" t="s">
        <v>19</v>
      </c>
      <c r="N146" s="222" t="s">
        <v>47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141</v>
      </c>
      <c r="AT146" s="225" t="s">
        <v>136</v>
      </c>
      <c r="AU146" s="225" t="s">
        <v>85</v>
      </c>
      <c r="AY146" s="19" t="s">
        <v>134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83</v>
      </c>
      <c r="BK146" s="226">
        <f>ROUND(I146*H146,2)</f>
        <v>0</v>
      </c>
      <c r="BL146" s="19" t="s">
        <v>141</v>
      </c>
      <c r="BM146" s="225" t="s">
        <v>220</v>
      </c>
    </row>
    <row r="147" s="2" customFormat="1">
      <c r="A147" s="40"/>
      <c r="B147" s="41"/>
      <c r="C147" s="42"/>
      <c r="D147" s="227" t="s">
        <v>143</v>
      </c>
      <c r="E147" s="42"/>
      <c r="F147" s="228" t="s">
        <v>221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143</v>
      </c>
      <c r="AU147" s="19" t="s">
        <v>85</v>
      </c>
    </row>
    <row r="148" s="13" customFormat="1">
      <c r="A148" s="13"/>
      <c r="B148" s="232"/>
      <c r="C148" s="233"/>
      <c r="D148" s="234" t="s">
        <v>145</v>
      </c>
      <c r="E148" s="235" t="s">
        <v>19</v>
      </c>
      <c r="F148" s="236" t="s">
        <v>211</v>
      </c>
      <c r="G148" s="233"/>
      <c r="H148" s="237">
        <v>23.114999999999998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145</v>
      </c>
      <c r="AU148" s="243" t="s">
        <v>85</v>
      </c>
      <c r="AV148" s="13" t="s">
        <v>85</v>
      </c>
      <c r="AW148" s="13" t="s">
        <v>35</v>
      </c>
      <c r="AX148" s="13" t="s">
        <v>76</v>
      </c>
      <c r="AY148" s="243" t="s">
        <v>134</v>
      </c>
    </row>
    <row r="149" s="14" customFormat="1">
      <c r="A149" s="14"/>
      <c r="B149" s="244"/>
      <c r="C149" s="245"/>
      <c r="D149" s="234" t="s">
        <v>145</v>
      </c>
      <c r="E149" s="246" t="s">
        <v>19</v>
      </c>
      <c r="F149" s="247" t="s">
        <v>147</v>
      </c>
      <c r="G149" s="245"/>
      <c r="H149" s="248">
        <v>23.114999999999998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145</v>
      </c>
      <c r="AU149" s="254" t="s">
        <v>85</v>
      </c>
      <c r="AV149" s="14" t="s">
        <v>141</v>
      </c>
      <c r="AW149" s="14" t="s">
        <v>35</v>
      </c>
      <c r="AX149" s="14" t="s">
        <v>83</v>
      </c>
      <c r="AY149" s="254" t="s">
        <v>134</v>
      </c>
    </row>
    <row r="150" s="2" customFormat="1" ht="24.15" customHeight="1">
      <c r="A150" s="40"/>
      <c r="B150" s="41"/>
      <c r="C150" s="214" t="s">
        <v>222</v>
      </c>
      <c r="D150" s="214" t="s">
        <v>136</v>
      </c>
      <c r="E150" s="215" t="s">
        <v>223</v>
      </c>
      <c r="F150" s="216" t="s">
        <v>224</v>
      </c>
      <c r="G150" s="217" t="s">
        <v>225</v>
      </c>
      <c r="H150" s="218">
        <v>41.606999999999999</v>
      </c>
      <c r="I150" s="219"/>
      <c r="J150" s="220">
        <f>ROUND(I150*H150,2)</f>
        <v>0</v>
      </c>
      <c r="K150" s="216" t="s">
        <v>140</v>
      </c>
      <c r="L150" s="46"/>
      <c r="M150" s="221" t="s">
        <v>19</v>
      </c>
      <c r="N150" s="222" t="s">
        <v>47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141</v>
      </c>
      <c r="AT150" s="225" t="s">
        <v>136</v>
      </c>
      <c r="AU150" s="225" t="s">
        <v>85</v>
      </c>
      <c r="AY150" s="19" t="s">
        <v>134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83</v>
      </c>
      <c r="BK150" s="226">
        <f>ROUND(I150*H150,2)</f>
        <v>0</v>
      </c>
      <c r="BL150" s="19" t="s">
        <v>141</v>
      </c>
      <c r="BM150" s="225" t="s">
        <v>226</v>
      </c>
    </row>
    <row r="151" s="2" customFormat="1">
      <c r="A151" s="40"/>
      <c r="B151" s="41"/>
      <c r="C151" s="42"/>
      <c r="D151" s="227" t="s">
        <v>143</v>
      </c>
      <c r="E151" s="42"/>
      <c r="F151" s="228" t="s">
        <v>227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143</v>
      </c>
      <c r="AU151" s="19" t="s">
        <v>85</v>
      </c>
    </row>
    <row r="152" s="13" customFormat="1">
      <c r="A152" s="13"/>
      <c r="B152" s="232"/>
      <c r="C152" s="233"/>
      <c r="D152" s="234" t="s">
        <v>145</v>
      </c>
      <c r="E152" s="235" t="s">
        <v>19</v>
      </c>
      <c r="F152" s="236" t="s">
        <v>228</v>
      </c>
      <c r="G152" s="233"/>
      <c r="H152" s="237">
        <v>41.606999999999999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145</v>
      </c>
      <c r="AU152" s="243" t="s">
        <v>85</v>
      </c>
      <c r="AV152" s="13" t="s">
        <v>85</v>
      </c>
      <c r="AW152" s="13" t="s">
        <v>35</v>
      </c>
      <c r="AX152" s="13" t="s">
        <v>76</v>
      </c>
      <c r="AY152" s="243" t="s">
        <v>134</v>
      </c>
    </row>
    <row r="153" s="14" customFormat="1">
      <c r="A153" s="14"/>
      <c r="B153" s="244"/>
      <c r="C153" s="245"/>
      <c r="D153" s="234" t="s">
        <v>145</v>
      </c>
      <c r="E153" s="246" t="s">
        <v>19</v>
      </c>
      <c r="F153" s="247" t="s">
        <v>147</v>
      </c>
      <c r="G153" s="245"/>
      <c r="H153" s="248">
        <v>41.606999999999999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145</v>
      </c>
      <c r="AU153" s="254" t="s">
        <v>85</v>
      </c>
      <c r="AV153" s="14" t="s">
        <v>141</v>
      </c>
      <c r="AW153" s="14" t="s">
        <v>35</v>
      </c>
      <c r="AX153" s="14" t="s">
        <v>83</v>
      </c>
      <c r="AY153" s="254" t="s">
        <v>134</v>
      </c>
    </row>
    <row r="154" s="2" customFormat="1" ht="24.15" customHeight="1">
      <c r="A154" s="40"/>
      <c r="B154" s="41"/>
      <c r="C154" s="214" t="s">
        <v>229</v>
      </c>
      <c r="D154" s="214" t="s">
        <v>136</v>
      </c>
      <c r="E154" s="215" t="s">
        <v>230</v>
      </c>
      <c r="F154" s="216" t="s">
        <v>231</v>
      </c>
      <c r="G154" s="217" t="s">
        <v>139</v>
      </c>
      <c r="H154" s="218">
        <v>154.09999999999999</v>
      </c>
      <c r="I154" s="219"/>
      <c r="J154" s="220">
        <f>ROUND(I154*H154,2)</f>
        <v>0</v>
      </c>
      <c r="K154" s="216" t="s">
        <v>140</v>
      </c>
      <c r="L154" s="46"/>
      <c r="M154" s="221" t="s">
        <v>19</v>
      </c>
      <c r="N154" s="222" t="s">
        <v>47</v>
      </c>
      <c r="O154" s="86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141</v>
      </c>
      <c r="AT154" s="225" t="s">
        <v>136</v>
      </c>
      <c r="AU154" s="225" t="s">
        <v>85</v>
      </c>
      <c r="AY154" s="19" t="s">
        <v>134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83</v>
      </c>
      <c r="BK154" s="226">
        <f>ROUND(I154*H154,2)</f>
        <v>0</v>
      </c>
      <c r="BL154" s="19" t="s">
        <v>141</v>
      </c>
      <c r="BM154" s="225" t="s">
        <v>232</v>
      </c>
    </row>
    <row r="155" s="2" customFormat="1">
      <c r="A155" s="40"/>
      <c r="B155" s="41"/>
      <c r="C155" s="42"/>
      <c r="D155" s="227" t="s">
        <v>143</v>
      </c>
      <c r="E155" s="42"/>
      <c r="F155" s="228" t="s">
        <v>233</v>
      </c>
      <c r="G155" s="42"/>
      <c r="H155" s="42"/>
      <c r="I155" s="229"/>
      <c r="J155" s="42"/>
      <c r="K155" s="42"/>
      <c r="L155" s="46"/>
      <c r="M155" s="230"/>
      <c r="N155" s="231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143</v>
      </c>
      <c r="AU155" s="19" t="s">
        <v>85</v>
      </c>
    </row>
    <row r="156" s="13" customFormat="1">
      <c r="A156" s="13"/>
      <c r="B156" s="232"/>
      <c r="C156" s="233"/>
      <c r="D156" s="234" t="s">
        <v>145</v>
      </c>
      <c r="E156" s="235" t="s">
        <v>19</v>
      </c>
      <c r="F156" s="236" t="s">
        <v>234</v>
      </c>
      <c r="G156" s="233"/>
      <c r="H156" s="237">
        <v>154.09999999999999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145</v>
      </c>
      <c r="AU156" s="243" t="s">
        <v>85</v>
      </c>
      <c r="AV156" s="13" t="s">
        <v>85</v>
      </c>
      <c r="AW156" s="13" t="s">
        <v>35</v>
      </c>
      <c r="AX156" s="13" t="s">
        <v>76</v>
      </c>
      <c r="AY156" s="243" t="s">
        <v>134</v>
      </c>
    </row>
    <row r="157" s="14" customFormat="1">
      <c r="A157" s="14"/>
      <c r="B157" s="244"/>
      <c r="C157" s="245"/>
      <c r="D157" s="234" t="s">
        <v>145</v>
      </c>
      <c r="E157" s="246" t="s">
        <v>19</v>
      </c>
      <c r="F157" s="247" t="s">
        <v>147</v>
      </c>
      <c r="G157" s="245"/>
      <c r="H157" s="248">
        <v>154.09999999999999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145</v>
      </c>
      <c r="AU157" s="254" t="s">
        <v>85</v>
      </c>
      <c r="AV157" s="14" t="s">
        <v>141</v>
      </c>
      <c r="AW157" s="14" t="s">
        <v>35</v>
      </c>
      <c r="AX157" s="14" t="s">
        <v>83</v>
      </c>
      <c r="AY157" s="254" t="s">
        <v>134</v>
      </c>
    </row>
    <row r="158" s="2" customFormat="1" ht="16.5" customHeight="1">
      <c r="A158" s="40"/>
      <c r="B158" s="41"/>
      <c r="C158" s="255" t="s">
        <v>235</v>
      </c>
      <c r="D158" s="255" t="s">
        <v>236</v>
      </c>
      <c r="E158" s="256" t="s">
        <v>237</v>
      </c>
      <c r="F158" s="257" t="s">
        <v>238</v>
      </c>
      <c r="G158" s="258" t="s">
        <v>225</v>
      </c>
      <c r="H158" s="259">
        <v>50.853000000000002</v>
      </c>
      <c r="I158" s="260"/>
      <c r="J158" s="261">
        <f>ROUND(I158*H158,2)</f>
        <v>0</v>
      </c>
      <c r="K158" s="257" t="s">
        <v>140</v>
      </c>
      <c r="L158" s="262"/>
      <c r="M158" s="263" t="s">
        <v>19</v>
      </c>
      <c r="N158" s="264" t="s">
        <v>47</v>
      </c>
      <c r="O158" s="86"/>
      <c r="P158" s="223">
        <f>O158*H158</f>
        <v>0</v>
      </c>
      <c r="Q158" s="223">
        <v>1</v>
      </c>
      <c r="R158" s="223">
        <f>Q158*H158</f>
        <v>50.853000000000002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182</v>
      </c>
      <c r="AT158" s="225" t="s">
        <v>236</v>
      </c>
      <c r="AU158" s="225" t="s">
        <v>85</v>
      </c>
      <c r="AY158" s="19" t="s">
        <v>134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83</v>
      </c>
      <c r="BK158" s="226">
        <f>ROUND(I158*H158,2)</f>
        <v>0</v>
      </c>
      <c r="BL158" s="19" t="s">
        <v>141</v>
      </c>
      <c r="BM158" s="225" t="s">
        <v>239</v>
      </c>
    </row>
    <row r="159" s="13" customFormat="1">
      <c r="A159" s="13"/>
      <c r="B159" s="232"/>
      <c r="C159" s="233"/>
      <c r="D159" s="234" t="s">
        <v>145</v>
      </c>
      <c r="E159" s="235" t="s">
        <v>19</v>
      </c>
      <c r="F159" s="236" t="s">
        <v>240</v>
      </c>
      <c r="G159" s="233"/>
      <c r="H159" s="237">
        <v>50.853000000000002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145</v>
      </c>
      <c r="AU159" s="243" t="s">
        <v>85</v>
      </c>
      <c r="AV159" s="13" t="s">
        <v>85</v>
      </c>
      <c r="AW159" s="13" t="s">
        <v>35</v>
      </c>
      <c r="AX159" s="13" t="s">
        <v>76</v>
      </c>
      <c r="AY159" s="243" t="s">
        <v>134</v>
      </c>
    </row>
    <row r="160" s="14" customFormat="1">
      <c r="A160" s="14"/>
      <c r="B160" s="244"/>
      <c r="C160" s="245"/>
      <c r="D160" s="234" t="s">
        <v>145</v>
      </c>
      <c r="E160" s="246" t="s">
        <v>19</v>
      </c>
      <c r="F160" s="247" t="s">
        <v>147</v>
      </c>
      <c r="G160" s="245"/>
      <c r="H160" s="248">
        <v>50.853000000000002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145</v>
      </c>
      <c r="AU160" s="254" t="s">
        <v>85</v>
      </c>
      <c r="AV160" s="14" t="s">
        <v>141</v>
      </c>
      <c r="AW160" s="14" t="s">
        <v>35</v>
      </c>
      <c r="AX160" s="14" t="s">
        <v>83</v>
      </c>
      <c r="AY160" s="254" t="s">
        <v>134</v>
      </c>
    </row>
    <row r="161" s="2" customFormat="1" ht="24.15" customHeight="1">
      <c r="A161" s="40"/>
      <c r="B161" s="41"/>
      <c r="C161" s="214" t="s">
        <v>241</v>
      </c>
      <c r="D161" s="214" t="s">
        <v>136</v>
      </c>
      <c r="E161" s="215" t="s">
        <v>242</v>
      </c>
      <c r="F161" s="216" t="s">
        <v>243</v>
      </c>
      <c r="G161" s="217" t="s">
        <v>139</v>
      </c>
      <c r="H161" s="218">
        <v>154.09999999999999</v>
      </c>
      <c r="I161" s="219"/>
      <c r="J161" s="220">
        <f>ROUND(I161*H161,2)</f>
        <v>0</v>
      </c>
      <c r="K161" s="216" t="s">
        <v>140</v>
      </c>
      <c r="L161" s="46"/>
      <c r="M161" s="221" t="s">
        <v>19</v>
      </c>
      <c r="N161" s="222" t="s">
        <v>47</v>
      </c>
      <c r="O161" s="86"/>
      <c r="P161" s="223">
        <f>O161*H161</f>
        <v>0</v>
      </c>
      <c r="Q161" s="223">
        <v>0</v>
      </c>
      <c r="R161" s="223">
        <f>Q161*H161</f>
        <v>0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141</v>
      </c>
      <c r="AT161" s="225" t="s">
        <v>136</v>
      </c>
      <c r="AU161" s="225" t="s">
        <v>85</v>
      </c>
      <c r="AY161" s="19" t="s">
        <v>134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83</v>
      </c>
      <c r="BK161" s="226">
        <f>ROUND(I161*H161,2)</f>
        <v>0</v>
      </c>
      <c r="BL161" s="19" t="s">
        <v>141</v>
      </c>
      <c r="BM161" s="225" t="s">
        <v>244</v>
      </c>
    </row>
    <row r="162" s="2" customFormat="1">
      <c r="A162" s="40"/>
      <c r="B162" s="41"/>
      <c r="C162" s="42"/>
      <c r="D162" s="227" t="s">
        <v>143</v>
      </c>
      <c r="E162" s="42"/>
      <c r="F162" s="228" t="s">
        <v>245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143</v>
      </c>
      <c r="AU162" s="19" t="s">
        <v>85</v>
      </c>
    </row>
    <row r="163" s="13" customFormat="1">
      <c r="A163" s="13"/>
      <c r="B163" s="232"/>
      <c r="C163" s="233"/>
      <c r="D163" s="234" t="s">
        <v>145</v>
      </c>
      <c r="E163" s="235" t="s">
        <v>19</v>
      </c>
      <c r="F163" s="236" t="s">
        <v>246</v>
      </c>
      <c r="G163" s="233"/>
      <c r="H163" s="237">
        <v>154.09999999999999</v>
      </c>
      <c r="I163" s="238"/>
      <c r="J163" s="233"/>
      <c r="K163" s="233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145</v>
      </c>
      <c r="AU163" s="243" t="s">
        <v>85</v>
      </c>
      <c r="AV163" s="13" t="s">
        <v>85</v>
      </c>
      <c r="AW163" s="13" t="s">
        <v>35</v>
      </c>
      <c r="AX163" s="13" t="s">
        <v>76</v>
      </c>
      <c r="AY163" s="243" t="s">
        <v>134</v>
      </c>
    </row>
    <row r="164" s="14" customFormat="1">
      <c r="A164" s="14"/>
      <c r="B164" s="244"/>
      <c r="C164" s="245"/>
      <c r="D164" s="234" t="s">
        <v>145</v>
      </c>
      <c r="E164" s="246" t="s">
        <v>19</v>
      </c>
      <c r="F164" s="247" t="s">
        <v>147</v>
      </c>
      <c r="G164" s="245"/>
      <c r="H164" s="248">
        <v>154.09999999999999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4" t="s">
        <v>145</v>
      </c>
      <c r="AU164" s="254" t="s">
        <v>85</v>
      </c>
      <c r="AV164" s="14" t="s">
        <v>141</v>
      </c>
      <c r="AW164" s="14" t="s">
        <v>35</v>
      </c>
      <c r="AX164" s="14" t="s">
        <v>83</v>
      </c>
      <c r="AY164" s="254" t="s">
        <v>134</v>
      </c>
    </row>
    <row r="165" s="2" customFormat="1" ht="16.5" customHeight="1">
      <c r="A165" s="40"/>
      <c r="B165" s="41"/>
      <c r="C165" s="255" t="s">
        <v>247</v>
      </c>
      <c r="D165" s="255" t="s">
        <v>236</v>
      </c>
      <c r="E165" s="256" t="s">
        <v>248</v>
      </c>
      <c r="F165" s="257" t="s">
        <v>249</v>
      </c>
      <c r="G165" s="258" t="s">
        <v>250</v>
      </c>
      <c r="H165" s="259">
        <v>3.8530000000000002</v>
      </c>
      <c r="I165" s="260"/>
      <c r="J165" s="261">
        <f>ROUND(I165*H165,2)</f>
        <v>0</v>
      </c>
      <c r="K165" s="257" t="s">
        <v>140</v>
      </c>
      <c r="L165" s="262"/>
      <c r="M165" s="263" t="s">
        <v>19</v>
      </c>
      <c r="N165" s="264" t="s">
        <v>47</v>
      </c>
      <c r="O165" s="86"/>
      <c r="P165" s="223">
        <f>O165*H165</f>
        <v>0</v>
      </c>
      <c r="Q165" s="223">
        <v>0.001</v>
      </c>
      <c r="R165" s="223">
        <f>Q165*H165</f>
        <v>0.0038530000000000001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182</v>
      </c>
      <c r="AT165" s="225" t="s">
        <v>236</v>
      </c>
      <c r="AU165" s="225" t="s">
        <v>85</v>
      </c>
      <c r="AY165" s="19" t="s">
        <v>134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83</v>
      </c>
      <c r="BK165" s="226">
        <f>ROUND(I165*H165,2)</f>
        <v>0</v>
      </c>
      <c r="BL165" s="19" t="s">
        <v>141</v>
      </c>
      <c r="BM165" s="225" t="s">
        <v>251</v>
      </c>
    </row>
    <row r="166" s="13" customFormat="1">
      <c r="A166" s="13"/>
      <c r="B166" s="232"/>
      <c r="C166" s="233"/>
      <c r="D166" s="234" t="s">
        <v>145</v>
      </c>
      <c r="E166" s="235" t="s">
        <v>19</v>
      </c>
      <c r="F166" s="236" t="s">
        <v>252</v>
      </c>
      <c r="G166" s="233"/>
      <c r="H166" s="237">
        <v>3.8530000000000002</v>
      </c>
      <c r="I166" s="238"/>
      <c r="J166" s="233"/>
      <c r="K166" s="233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145</v>
      </c>
      <c r="AU166" s="243" t="s">
        <v>85</v>
      </c>
      <c r="AV166" s="13" t="s">
        <v>85</v>
      </c>
      <c r="AW166" s="13" t="s">
        <v>35</v>
      </c>
      <c r="AX166" s="13" t="s">
        <v>76</v>
      </c>
      <c r="AY166" s="243" t="s">
        <v>134</v>
      </c>
    </row>
    <row r="167" s="14" customFormat="1">
      <c r="A167" s="14"/>
      <c r="B167" s="244"/>
      <c r="C167" s="245"/>
      <c r="D167" s="234" t="s">
        <v>145</v>
      </c>
      <c r="E167" s="246" t="s">
        <v>19</v>
      </c>
      <c r="F167" s="247" t="s">
        <v>147</v>
      </c>
      <c r="G167" s="245"/>
      <c r="H167" s="248">
        <v>3.8530000000000002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4" t="s">
        <v>145</v>
      </c>
      <c r="AU167" s="254" t="s">
        <v>85</v>
      </c>
      <c r="AV167" s="14" t="s">
        <v>141</v>
      </c>
      <c r="AW167" s="14" t="s">
        <v>35</v>
      </c>
      <c r="AX167" s="14" t="s">
        <v>83</v>
      </c>
      <c r="AY167" s="254" t="s">
        <v>134</v>
      </c>
    </row>
    <row r="168" s="2" customFormat="1" ht="21.75" customHeight="1">
      <c r="A168" s="40"/>
      <c r="B168" s="41"/>
      <c r="C168" s="214" t="s">
        <v>253</v>
      </c>
      <c r="D168" s="214" t="s">
        <v>136</v>
      </c>
      <c r="E168" s="215" t="s">
        <v>254</v>
      </c>
      <c r="F168" s="216" t="s">
        <v>255</v>
      </c>
      <c r="G168" s="217" t="s">
        <v>139</v>
      </c>
      <c r="H168" s="218">
        <v>154</v>
      </c>
      <c r="I168" s="219"/>
      <c r="J168" s="220">
        <f>ROUND(I168*H168,2)</f>
        <v>0</v>
      </c>
      <c r="K168" s="216" t="s">
        <v>140</v>
      </c>
      <c r="L168" s="46"/>
      <c r="M168" s="221" t="s">
        <v>19</v>
      </c>
      <c r="N168" s="222" t="s">
        <v>47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141</v>
      </c>
      <c r="AT168" s="225" t="s">
        <v>136</v>
      </c>
      <c r="AU168" s="225" t="s">
        <v>85</v>
      </c>
      <c r="AY168" s="19" t="s">
        <v>134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83</v>
      </c>
      <c r="BK168" s="226">
        <f>ROUND(I168*H168,2)</f>
        <v>0</v>
      </c>
      <c r="BL168" s="19" t="s">
        <v>141</v>
      </c>
      <c r="BM168" s="225" t="s">
        <v>256</v>
      </c>
    </row>
    <row r="169" s="2" customFormat="1">
      <c r="A169" s="40"/>
      <c r="B169" s="41"/>
      <c r="C169" s="42"/>
      <c r="D169" s="227" t="s">
        <v>143</v>
      </c>
      <c r="E169" s="42"/>
      <c r="F169" s="228" t="s">
        <v>257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143</v>
      </c>
      <c r="AU169" s="19" t="s">
        <v>85</v>
      </c>
    </row>
    <row r="170" s="13" customFormat="1">
      <c r="A170" s="13"/>
      <c r="B170" s="232"/>
      <c r="C170" s="233"/>
      <c r="D170" s="234" t="s">
        <v>145</v>
      </c>
      <c r="E170" s="235" t="s">
        <v>19</v>
      </c>
      <c r="F170" s="236" t="s">
        <v>258</v>
      </c>
      <c r="G170" s="233"/>
      <c r="H170" s="237">
        <v>154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145</v>
      </c>
      <c r="AU170" s="243" t="s">
        <v>85</v>
      </c>
      <c r="AV170" s="13" t="s">
        <v>85</v>
      </c>
      <c r="AW170" s="13" t="s">
        <v>35</v>
      </c>
      <c r="AX170" s="13" t="s">
        <v>76</v>
      </c>
      <c r="AY170" s="243" t="s">
        <v>134</v>
      </c>
    </row>
    <row r="171" s="14" customFormat="1">
      <c r="A171" s="14"/>
      <c r="B171" s="244"/>
      <c r="C171" s="245"/>
      <c r="D171" s="234" t="s">
        <v>145</v>
      </c>
      <c r="E171" s="246" t="s">
        <v>19</v>
      </c>
      <c r="F171" s="247" t="s">
        <v>147</v>
      </c>
      <c r="G171" s="245"/>
      <c r="H171" s="248">
        <v>154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145</v>
      </c>
      <c r="AU171" s="254" t="s">
        <v>85</v>
      </c>
      <c r="AV171" s="14" t="s">
        <v>141</v>
      </c>
      <c r="AW171" s="14" t="s">
        <v>35</v>
      </c>
      <c r="AX171" s="14" t="s">
        <v>83</v>
      </c>
      <c r="AY171" s="254" t="s">
        <v>134</v>
      </c>
    </row>
    <row r="172" s="2" customFormat="1" ht="21.75" customHeight="1">
      <c r="A172" s="40"/>
      <c r="B172" s="41"/>
      <c r="C172" s="214" t="s">
        <v>7</v>
      </c>
      <c r="D172" s="214" t="s">
        <v>136</v>
      </c>
      <c r="E172" s="215" t="s">
        <v>259</v>
      </c>
      <c r="F172" s="216" t="s">
        <v>260</v>
      </c>
      <c r="G172" s="217" t="s">
        <v>139</v>
      </c>
      <c r="H172" s="218">
        <v>260.39999999999998</v>
      </c>
      <c r="I172" s="219"/>
      <c r="J172" s="220">
        <f>ROUND(I172*H172,2)</f>
        <v>0</v>
      </c>
      <c r="K172" s="216" t="s">
        <v>140</v>
      </c>
      <c r="L172" s="46"/>
      <c r="M172" s="221" t="s">
        <v>19</v>
      </c>
      <c r="N172" s="222" t="s">
        <v>47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141</v>
      </c>
      <c r="AT172" s="225" t="s">
        <v>136</v>
      </c>
      <c r="AU172" s="225" t="s">
        <v>85</v>
      </c>
      <c r="AY172" s="19" t="s">
        <v>134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83</v>
      </c>
      <c r="BK172" s="226">
        <f>ROUND(I172*H172,2)</f>
        <v>0</v>
      </c>
      <c r="BL172" s="19" t="s">
        <v>141</v>
      </c>
      <c r="BM172" s="225" t="s">
        <v>261</v>
      </c>
    </row>
    <row r="173" s="2" customFormat="1">
      <c r="A173" s="40"/>
      <c r="B173" s="41"/>
      <c r="C173" s="42"/>
      <c r="D173" s="227" t="s">
        <v>143</v>
      </c>
      <c r="E173" s="42"/>
      <c r="F173" s="228" t="s">
        <v>262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143</v>
      </c>
      <c r="AU173" s="19" t="s">
        <v>85</v>
      </c>
    </row>
    <row r="174" s="13" customFormat="1">
      <c r="A174" s="13"/>
      <c r="B174" s="232"/>
      <c r="C174" s="233"/>
      <c r="D174" s="234" t="s">
        <v>145</v>
      </c>
      <c r="E174" s="235" t="s">
        <v>19</v>
      </c>
      <c r="F174" s="236" t="s">
        <v>263</v>
      </c>
      <c r="G174" s="233"/>
      <c r="H174" s="237">
        <v>260.39999999999998</v>
      </c>
      <c r="I174" s="238"/>
      <c r="J174" s="233"/>
      <c r="K174" s="233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145</v>
      </c>
      <c r="AU174" s="243" t="s">
        <v>85</v>
      </c>
      <c r="AV174" s="13" t="s">
        <v>85</v>
      </c>
      <c r="AW174" s="13" t="s">
        <v>35</v>
      </c>
      <c r="AX174" s="13" t="s">
        <v>76</v>
      </c>
      <c r="AY174" s="243" t="s">
        <v>134</v>
      </c>
    </row>
    <row r="175" s="14" customFormat="1">
      <c r="A175" s="14"/>
      <c r="B175" s="244"/>
      <c r="C175" s="245"/>
      <c r="D175" s="234" t="s">
        <v>145</v>
      </c>
      <c r="E175" s="246" t="s">
        <v>19</v>
      </c>
      <c r="F175" s="247" t="s">
        <v>147</v>
      </c>
      <c r="G175" s="245"/>
      <c r="H175" s="248">
        <v>260.39999999999998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145</v>
      </c>
      <c r="AU175" s="254" t="s">
        <v>85</v>
      </c>
      <c r="AV175" s="14" t="s">
        <v>141</v>
      </c>
      <c r="AW175" s="14" t="s">
        <v>35</v>
      </c>
      <c r="AX175" s="14" t="s">
        <v>83</v>
      </c>
      <c r="AY175" s="254" t="s">
        <v>134</v>
      </c>
    </row>
    <row r="176" s="2" customFormat="1" ht="24.15" customHeight="1">
      <c r="A176" s="40"/>
      <c r="B176" s="41"/>
      <c r="C176" s="214" t="s">
        <v>264</v>
      </c>
      <c r="D176" s="214" t="s">
        <v>136</v>
      </c>
      <c r="E176" s="215" t="s">
        <v>265</v>
      </c>
      <c r="F176" s="216" t="s">
        <v>266</v>
      </c>
      <c r="G176" s="217" t="s">
        <v>267</v>
      </c>
      <c r="H176" s="218">
        <v>12</v>
      </c>
      <c r="I176" s="219"/>
      <c r="J176" s="220">
        <f>ROUND(I176*H176,2)</f>
        <v>0</v>
      </c>
      <c r="K176" s="216" t="s">
        <v>140</v>
      </c>
      <c r="L176" s="46"/>
      <c r="M176" s="221" t="s">
        <v>19</v>
      </c>
      <c r="N176" s="222" t="s">
        <v>47</v>
      </c>
      <c r="O176" s="86"/>
      <c r="P176" s="223">
        <f>O176*H176</f>
        <v>0</v>
      </c>
      <c r="Q176" s="223">
        <v>0.021350000000000001</v>
      </c>
      <c r="R176" s="223">
        <f>Q176*H176</f>
        <v>0.25619999999999998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141</v>
      </c>
      <c r="AT176" s="225" t="s">
        <v>136</v>
      </c>
      <c r="AU176" s="225" t="s">
        <v>85</v>
      </c>
      <c r="AY176" s="19" t="s">
        <v>134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83</v>
      </c>
      <c r="BK176" s="226">
        <f>ROUND(I176*H176,2)</f>
        <v>0</v>
      </c>
      <c r="BL176" s="19" t="s">
        <v>141</v>
      </c>
      <c r="BM176" s="225" t="s">
        <v>268</v>
      </c>
    </row>
    <row r="177" s="2" customFormat="1">
      <c r="A177" s="40"/>
      <c r="B177" s="41"/>
      <c r="C177" s="42"/>
      <c r="D177" s="227" t="s">
        <v>143</v>
      </c>
      <c r="E177" s="42"/>
      <c r="F177" s="228" t="s">
        <v>269</v>
      </c>
      <c r="G177" s="42"/>
      <c r="H177" s="42"/>
      <c r="I177" s="229"/>
      <c r="J177" s="42"/>
      <c r="K177" s="42"/>
      <c r="L177" s="46"/>
      <c r="M177" s="230"/>
      <c r="N177" s="231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143</v>
      </c>
      <c r="AU177" s="19" t="s">
        <v>85</v>
      </c>
    </row>
    <row r="178" s="13" customFormat="1">
      <c r="A178" s="13"/>
      <c r="B178" s="232"/>
      <c r="C178" s="233"/>
      <c r="D178" s="234" t="s">
        <v>145</v>
      </c>
      <c r="E178" s="235" t="s">
        <v>19</v>
      </c>
      <c r="F178" s="236" t="s">
        <v>270</v>
      </c>
      <c r="G178" s="233"/>
      <c r="H178" s="237">
        <v>12</v>
      </c>
      <c r="I178" s="238"/>
      <c r="J178" s="233"/>
      <c r="K178" s="233"/>
      <c r="L178" s="239"/>
      <c r="M178" s="240"/>
      <c r="N178" s="241"/>
      <c r="O178" s="241"/>
      <c r="P178" s="241"/>
      <c r="Q178" s="241"/>
      <c r="R178" s="241"/>
      <c r="S178" s="241"/>
      <c r="T178" s="24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3" t="s">
        <v>145</v>
      </c>
      <c r="AU178" s="243" t="s">
        <v>85</v>
      </c>
      <c r="AV178" s="13" t="s">
        <v>85</v>
      </c>
      <c r="AW178" s="13" t="s">
        <v>35</v>
      </c>
      <c r="AX178" s="13" t="s">
        <v>76</v>
      </c>
      <c r="AY178" s="243" t="s">
        <v>134</v>
      </c>
    </row>
    <row r="179" s="14" customFormat="1">
      <c r="A179" s="14"/>
      <c r="B179" s="244"/>
      <c r="C179" s="245"/>
      <c r="D179" s="234" t="s">
        <v>145</v>
      </c>
      <c r="E179" s="246" t="s">
        <v>19</v>
      </c>
      <c r="F179" s="247" t="s">
        <v>147</v>
      </c>
      <c r="G179" s="245"/>
      <c r="H179" s="248">
        <v>12</v>
      </c>
      <c r="I179" s="249"/>
      <c r="J179" s="245"/>
      <c r="K179" s="245"/>
      <c r="L179" s="250"/>
      <c r="M179" s="251"/>
      <c r="N179" s="252"/>
      <c r="O179" s="252"/>
      <c r="P179" s="252"/>
      <c r="Q179" s="252"/>
      <c r="R179" s="252"/>
      <c r="S179" s="252"/>
      <c r="T179" s="253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4" t="s">
        <v>145</v>
      </c>
      <c r="AU179" s="254" t="s">
        <v>85</v>
      </c>
      <c r="AV179" s="14" t="s">
        <v>141</v>
      </c>
      <c r="AW179" s="14" t="s">
        <v>35</v>
      </c>
      <c r="AX179" s="14" t="s">
        <v>83</v>
      </c>
      <c r="AY179" s="254" t="s">
        <v>134</v>
      </c>
    </row>
    <row r="180" s="12" customFormat="1" ht="22.8" customHeight="1">
      <c r="A180" s="12"/>
      <c r="B180" s="198"/>
      <c r="C180" s="199"/>
      <c r="D180" s="200" t="s">
        <v>75</v>
      </c>
      <c r="E180" s="212" t="s">
        <v>164</v>
      </c>
      <c r="F180" s="212" t="s">
        <v>271</v>
      </c>
      <c r="G180" s="199"/>
      <c r="H180" s="199"/>
      <c r="I180" s="202"/>
      <c r="J180" s="213">
        <f>BK180</f>
        <v>0</v>
      </c>
      <c r="K180" s="199"/>
      <c r="L180" s="204"/>
      <c r="M180" s="205"/>
      <c r="N180" s="206"/>
      <c r="O180" s="206"/>
      <c r="P180" s="207">
        <f>SUM(P181:P221)</f>
        <v>0</v>
      </c>
      <c r="Q180" s="206"/>
      <c r="R180" s="207">
        <f>SUM(R181:R221)</f>
        <v>117.00702999999999</v>
      </c>
      <c r="S180" s="206"/>
      <c r="T180" s="208">
        <f>SUM(T181:T221)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9" t="s">
        <v>83</v>
      </c>
      <c r="AT180" s="210" t="s">
        <v>75</v>
      </c>
      <c r="AU180" s="210" t="s">
        <v>83</v>
      </c>
      <c r="AY180" s="209" t="s">
        <v>134</v>
      </c>
      <c r="BK180" s="211">
        <f>SUM(BK181:BK221)</f>
        <v>0</v>
      </c>
    </row>
    <row r="181" s="2" customFormat="1" ht="21.75" customHeight="1">
      <c r="A181" s="40"/>
      <c r="B181" s="41"/>
      <c r="C181" s="214" t="s">
        <v>272</v>
      </c>
      <c r="D181" s="214" t="s">
        <v>136</v>
      </c>
      <c r="E181" s="215" t="s">
        <v>273</v>
      </c>
      <c r="F181" s="216" t="s">
        <v>274</v>
      </c>
      <c r="G181" s="217" t="s">
        <v>139</v>
      </c>
      <c r="H181" s="218">
        <v>202.09999999999999</v>
      </c>
      <c r="I181" s="219"/>
      <c r="J181" s="220">
        <f>ROUND(I181*H181,2)</f>
        <v>0</v>
      </c>
      <c r="K181" s="216" t="s">
        <v>140</v>
      </c>
      <c r="L181" s="46"/>
      <c r="M181" s="221" t="s">
        <v>19</v>
      </c>
      <c r="N181" s="222" t="s">
        <v>47</v>
      </c>
      <c r="O181" s="86"/>
      <c r="P181" s="223">
        <f>O181*H181</f>
        <v>0</v>
      </c>
      <c r="Q181" s="223">
        <v>0.34499999999999997</v>
      </c>
      <c r="R181" s="223">
        <f>Q181*H181</f>
        <v>69.724499999999992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141</v>
      </c>
      <c r="AT181" s="225" t="s">
        <v>136</v>
      </c>
      <c r="AU181" s="225" t="s">
        <v>85</v>
      </c>
      <c r="AY181" s="19" t="s">
        <v>134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83</v>
      </c>
      <c r="BK181" s="226">
        <f>ROUND(I181*H181,2)</f>
        <v>0</v>
      </c>
      <c r="BL181" s="19" t="s">
        <v>141</v>
      </c>
      <c r="BM181" s="225" t="s">
        <v>275</v>
      </c>
    </row>
    <row r="182" s="2" customFormat="1">
      <c r="A182" s="40"/>
      <c r="B182" s="41"/>
      <c r="C182" s="42"/>
      <c r="D182" s="227" t="s">
        <v>143</v>
      </c>
      <c r="E182" s="42"/>
      <c r="F182" s="228" t="s">
        <v>276</v>
      </c>
      <c r="G182" s="42"/>
      <c r="H182" s="42"/>
      <c r="I182" s="229"/>
      <c r="J182" s="42"/>
      <c r="K182" s="42"/>
      <c r="L182" s="46"/>
      <c r="M182" s="230"/>
      <c r="N182" s="231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143</v>
      </c>
      <c r="AU182" s="19" t="s">
        <v>85</v>
      </c>
    </row>
    <row r="183" s="13" customFormat="1">
      <c r="A183" s="13"/>
      <c r="B183" s="232"/>
      <c r="C183" s="233"/>
      <c r="D183" s="234" t="s">
        <v>145</v>
      </c>
      <c r="E183" s="235" t="s">
        <v>19</v>
      </c>
      <c r="F183" s="236" t="s">
        <v>277</v>
      </c>
      <c r="G183" s="233"/>
      <c r="H183" s="237">
        <v>178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145</v>
      </c>
      <c r="AU183" s="243" t="s">
        <v>85</v>
      </c>
      <c r="AV183" s="13" t="s">
        <v>85</v>
      </c>
      <c r="AW183" s="13" t="s">
        <v>35</v>
      </c>
      <c r="AX183" s="13" t="s">
        <v>76</v>
      </c>
      <c r="AY183" s="243" t="s">
        <v>134</v>
      </c>
    </row>
    <row r="184" s="13" customFormat="1">
      <c r="A184" s="13"/>
      <c r="B184" s="232"/>
      <c r="C184" s="233"/>
      <c r="D184" s="234" t="s">
        <v>145</v>
      </c>
      <c r="E184" s="235" t="s">
        <v>19</v>
      </c>
      <c r="F184" s="236" t="s">
        <v>278</v>
      </c>
      <c r="G184" s="233"/>
      <c r="H184" s="237">
        <v>24.100000000000001</v>
      </c>
      <c r="I184" s="238"/>
      <c r="J184" s="233"/>
      <c r="K184" s="233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145</v>
      </c>
      <c r="AU184" s="243" t="s">
        <v>85</v>
      </c>
      <c r="AV184" s="13" t="s">
        <v>85</v>
      </c>
      <c r="AW184" s="13" t="s">
        <v>35</v>
      </c>
      <c r="AX184" s="13" t="s">
        <v>76</v>
      </c>
      <c r="AY184" s="243" t="s">
        <v>134</v>
      </c>
    </row>
    <row r="185" s="14" customFormat="1">
      <c r="A185" s="14"/>
      <c r="B185" s="244"/>
      <c r="C185" s="245"/>
      <c r="D185" s="234" t="s">
        <v>145</v>
      </c>
      <c r="E185" s="246" t="s">
        <v>19</v>
      </c>
      <c r="F185" s="247" t="s">
        <v>147</v>
      </c>
      <c r="G185" s="245"/>
      <c r="H185" s="248">
        <v>202.09999999999999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145</v>
      </c>
      <c r="AU185" s="254" t="s">
        <v>85</v>
      </c>
      <c r="AV185" s="14" t="s">
        <v>141</v>
      </c>
      <c r="AW185" s="14" t="s">
        <v>35</v>
      </c>
      <c r="AX185" s="14" t="s">
        <v>83</v>
      </c>
      <c r="AY185" s="254" t="s">
        <v>134</v>
      </c>
    </row>
    <row r="186" s="2" customFormat="1" ht="24.15" customHeight="1">
      <c r="A186" s="40"/>
      <c r="B186" s="41"/>
      <c r="C186" s="214" t="s">
        <v>279</v>
      </c>
      <c r="D186" s="214" t="s">
        <v>136</v>
      </c>
      <c r="E186" s="215" t="s">
        <v>280</v>
      </c>
      <c r="F186" s="216" t="s">
        <v>281</v>
      </c>
      <c r="G186" s="217" t="s">
        <v>139</v>
      </c>
      <c r="H186" s="218">
        <v>58.299999999999997</v>
      </c>
      <c r="I186" s="219"/>
      <c r="J186" s="220">
        <f>ROUND(I186*H186,2)</f>
        <v>0</v>
      </c>
      <c r="K186" s="216" t="s">
        <v>140</v>
      </c>
      <c r="L186" s="46"/>
      <c r="M186" s="221" t="s">
        <v>19</v>
      </c>
      <c r="N186" s="222" t="s">
        <v>47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141</v>
      </c>
      <c r="AT186" s="225" t="s">
        <v>136</v>
      </c>
      <c r="AU186" s="225" t="s">
        <v>85</v>
      </c>
      <c r="AY186" s="19" t="s">
        <v>134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83</v>
      </c>
      <c r="BK186" s="226">
        <f>ROUND(I186*H186,2)</f>
        <v>0</v>
      </c>
      <c r="BL186" s="19" t="s">
        <v>141</v>
      </c>
      <c r="BM186" s="225" t="s">
        <v>282</v>
      </c>
    </row>
    <row r="187" s="2" customFormat="1">
      <c r="A187" s="40"/>
      <c r="B187" s="41"/>
      <c r="C187" s="42"/>
      <c r="D187" s="227" t="s">
        <v>143</v>
      </c>
      <c r="E187" s="42"/>
      <c r="F187" s="228" t="s">
        <v>283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143</v>
      </c>
      <c r="AU187" s="19" t="s">
        <v>85</v>
      </c>
    </row>
    <row r="188" s="13" customFormat="1">
      <c r="A188" s="13"/>
      <c r="B188" s="232"/>
      <c r="C188" s="233"/>
      <c r="D188" s="234" t="s">
        <v>145</v>
      </c>
      <c r="E188" s="235" t="s">
        <v>19</v>
      </c>
      <c r="F188" s="236" t="s">
        <v>284</v>
      </c>
      <c r="G188" s="233"/>
      <c r="H188" s="237">
        <v>58.299999999999997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145</v>
      </c>
      <c r="AU188" s="243" t="s">
        <v>85</v>
      </c>
      <c r="AV188" s="13" t="s">
        <v>85</v>
      </c>
      <c r="AW188" s="13" t="s">
        <v>35</v>
      </c>
      <c r="AX188" s="13" t="s">
        <v>76</v>
      </c>
      <c r="AY188" s="243" t="s">
        <v>134</v>
      </c>
    </row>
    <row r="189" s="14" customFormat="1">
      <c r="A189" s="14"/>
      <c r="B189" s="244"/>
      <c r="C189" s="245"/>
      <c r="D189" s="234" t="s">
        <v>145</v>
      </c>
      <c r="E189" s="246" t="s">
        <v>19</v>
      </c>
      <c r="F189" s="247" t="s">
        <v>147</v>
      </c>
      <c r="G189" s="245"/>
      <c r="H189" s="248">
        <v>58.299999999999997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145</v>
      </c>
      <c r="AU189" s="254" t="s">
        <v>85</v>
      </c>
      <c r="AV189" s="14" t="s">
        <v>141</v>
      </c>
      <c r="AW189" s="14" t="s">
        <v>35</v>
      </c>
      <c r="AX189" s="14" t="s">
        <v>83</v>
      </c>
      <c r="AY189" s="254" t="s">
        <v>134</v>
      </c>
    </row>
    <row r="190" s="2" customFormat="1" ht="24.15" customHeight="1">
      <c r="A190" s="40"/>
      <c r="B190" s="41"/>
      <c r="C190" s="214" t="s">
        <v>285</v>
      </c>
      <c r="D190" s="214" t="s">
        <v>136</v>
      </c>
      <c r="E190" s="215" t="s">
        <v>286</v>
      </c>
      <c r="F190" s="216" t="s">
        <v>287</v>
      </c>
      <c r="G190" s="217" t="s">
        <v>139</v>
      </c>
      <c r="H190" s="218">
        <v>24.100000000000001</v>
      </c>
      <c r="I190" s="219"/>
      <c r="J190" s="220">
        <f>ROUND(I190*H190,2)</f>
        <v>0</v>
      </c>
      <c r="K190" s="216" t="s">
        <v>19</v>
      </c>
      <c r="L190" s="46"/>
      <c r="M190" s="221" t="s">
        <v>19</v>
      </c>
      <c r="N190" s="222" t="s">
        <v>47</v>
      </c>
      <c r="O190" s="86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141</v>
      </c>
      <c r="AT190" s="225" t="s">
        <v>136</v>
      </c>
      <c r="AU190" s="225" t="s">
        <v>85</v>
      </c>
      <c r="AY190" s="19" t="s">
        <v>134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83</v>
      </c>
      <c r="BK190" s="226">
        <f>ROUND(I190*H190,2)</f>
        <v>0</v>
      </c>
      <c r="BL190" s="19" t="s">
        <v>141</v>
      </c>
      <c r="BM190" s="225" t="s">
        <v>288</v>
      </c>
    </row>
    <row r="191" s="13" customFormat="1">
      <c r="A191" s="13"/>
      <c r="B191" s="232"/>
      <c r="C191" s="233"/>
      <c r="D191" s="234" t="s">
        <v>145</v>
      </c>
      <c r="E191" s="235" t="s">
        <v>19</v>
      </c>
      <c r="F191" s="236" t="s">
        <v>289</v>
      </c>
      <c r="G191" s="233"/>
      <c r="H191" s="237">
        <v>24.100000000000001</v>
      </c>
      <c r="I191" s="238"/>
      <c r="J191" s="233"/>
      <c r="K191" s="233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145</v>
      </c>
      <c r="AU191" s="243" t="s">
        <v>85</v>
      </c>
      <c r="AV191" s="13" t="s">
        <v>85</v>
      </c>
      <c r="AW191" s="13" t="s">
        <v>35</v>
      </c>
      <c r="AX191" s="13" t="s">
        <v>76</v>
      </c>
      <c r="AY191" s="243" t="s">
        <v>134</v>
      </c>
    </row>
    <row r="192" s="14" customFormat="1">
      <c r="A192" s="14"/>
      <c r="B192" s="244"/>
      <c r="C192" s="245"/>
      <c r="D192" s="234" t="s">
        <v>145</v>
      </c>
      <c r="E192" s="246" t="s">
        <v>19</v>
      </c>
      <c r="F192" s="247" t="s">
        <v>147</v>
      </c>
      <c r="G192" s="245"/>
      <c r="H192" s="248">
        <v>24.100000000000001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145</v>
      </c>
      <c r="AU192" s="254" t="s">
        <v>85</v>
      </c>
      <c r="AV192" s="14" t="s">
        <v>141</v>
      </c>
      <c r="AW192" s="14" t="s">
        <v>35</v>
      </c>
      <c r="AX192" s="14" t="s">
        <v>83</v>
      </c>
      <c r="AY192" s="254" t="s">
        <v>134</v>
      </c>
    </row>
    <row r="193" s="2" customFormat="1" ht="16.5" customHeight="1">
      <c r="A193" s="40"/>
      <c r="B193" s="41"/>
      <c r="C193" s="214" t="s">
        <v>290</v>
      </c>
      <c r="D193" s="214" t="s">
        <v>136</v>
      </c>
      <c r="E193" s="215" t="s">
        <v>291</v>
      </c>
      <c r="F193" s="216" t="s">
        <v>292</v>
      </c>
      <c r="G193" s="217" t="s">
        <v>139</v>
      </c>
      <c r="H193" s="218">
        <v>58.299999999999997</v>
      </c>
      <c r="I193" s="219"/>
      <c r="J193" s="220">
        <f>ROUND(I193*H193,2)</f>
        <v>0</v>
      </c>
      <c r="K193" s="216" t="s">
        <v>140</v>
      </c>
      <c r="L193" s="46"/>
      <c r="M193" s="221" t="s">
        <v>19</v>
      </c>
      <c r="N193" s="222" t="s">
        <v>47</v>
      </c>
      <c r="O193" s="86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25" t="s">
        <v>141</v>
      </c>
      <c r="AT193" s="225" t="s">
        <v>136</v>
      </c>
      <c r="AU193" s="225" t="s">
        <v>85</v>
      </c>
      <c r="AY193" s="19" t="s">
        <v>134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9" t="s">
        <v>83</v>
      </c>
      <c r="BK193" s="226">
        <f>ROUND(I193*H193,2)</f>
        <v>0</v>
      </c>
      <c r="BL193" s="19" t="s">
        <v>141</v>
      </c>
      <c r="BM193" s="225" t="s">
        <v>293</v>
      </c>
    </row>
    <row r="194" s="2" customFormat="1">
      <c r="A194" s="40"/>
      <c r="B194" s="41"/>
      <c r="C194" s="42"/>
      <c r="D194" s="227" t="s">
        <v>143</v>
      </c>
      <c r="E194" s="42"/>
      <c r="F194" s="228" t="s">
        <v>294</v>
      </c>
      <c r="G194" s="42"/>
      <c r="H194" s="42"/>
      <c r="I194" s="229"/>
      <c r="J194" s="42"/>
      <c r="K194" s="42"/>
      <c r="L194" s="46"/>
      <c r="M194" s="230"/>
      <c r="N194" s="231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143</v>
      </c>
      <c r="AU194" s="19" t="s">
        <v>85</v>
      </c>
    </row>
    <row r="195" s="13" customFormat="1">
      <c r="A195" s="13"/>
      <c r="B195" s="232"/>
      <c r="C195" s="233"/>
      <c r="D195" s="234" t="s">
        <v>145</v>
      </c>
      <c r="E195" s="235" t="s">
        <v>19</v>
      </c>
      <c r="F195" s="236" t="s">
        <v>295</v>
      </c>
      <c r="G195" s="233"/>
      <c r="H195" s="237">
        <v>58.299999999999997</v>
      </c>
      <c r="I195" s="238"/>
      <c r="J195" s="233"/>
      <c r="K195" s="233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145</v>
      </c>
      <c r="AU195" s="243" t="s">
        <v>85</v>
      </c>
      <c r="AV195" s="13" t="s">
        <v>85</v>
      </c>
      <c r="AW195" s="13" t="s">
        <v>35</v>
      </c>
      <c r="AX195" s="13" t="s">
        <v>76</v>
      </c>
      <c r="AY195" s="243" t="s">
        <v>134</v>
      </c>
    </row>
    <row r="196" s="14" customFormat="1">
      <c r="A196" s="14"/>
      <c r="B196" s="244"/>
      <c r="C196" s="245"/>
      <c r="D196" s="234" t="s">
        <v>145</v>
      </c>
      <c r="E196" s="246" t="s">
        <v>19</v>
      </c>
      <c r="F196" s="247" t="s">
        <v>147</v>
      </c>
      <c r="G196" s="245"/>
      <c r="H196" s="248">
        <v>58.299999999999997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145</v>
      </c>
      <c r="AU196" s="254" t="s">
        <v>85</v>
      </c>
      <c r="AV196" s="14" t="s">
        <v>141</v>
      </c>
      <c r="AW196" s="14" t="s">
        <v>35</v>
      </c>
      <c r="AX196" s="14" t="s">
        <v>83</v>
      </c>
      <c r="AY196" s="254" t="s">
        <v>134</v>
      </c>
    </row>
    <row r="197" s="2" customFormat="1" ht="16.5" customHeight="1">
      <c r="A197" s="40"/>
      <c r="B197" s="41"/>
      <c r="C197" s="214" t="s">
        <v>296</v>
      </c>
      <c r="D197" s="214" t="s">
        <v>136</v>
      </c>
      <c r="E197" s="215" t="s">
        <v>297</v>
      </c>
      <c r="F197" s="216" t="s">
        <v>298</v>
      </c>
      <c r="G197" s="217" t="s">
        <v>139</v>
      </c>
      <c r="H197" s="218">
        <v>58.299999999999997</v>
      </c>
      <c r="I197" s="219"/>
      <c r="J197" s="220">
        <f>ROUND(I197*H197,2)</f>
        <v>0</v>
      </c>
      <c r="K197" s="216" t="s">
        <v>140</v>
      </c>
      <c r="L197" s="46"/>
      <c r="M197" s="221" t="s">
        <v>19</v>
      </c>
      <c r="N197" s="222" t="s">
        <v>47</v>
      </c>
      <c r="O197" s="86"/>
      <c r="P197" s="223">
        <f>O197*H197</f>
        <v>0</v>
      </c>
      <c r="Q197" s="223">
        <v>0</v>
      </c>
      <c r="R197" s="223">
        <f>Q197*H197</f>
        <v>0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141</v>
      </c>
      <c r="AT197" s="225" t="s">
        <v>136</v>
      </c>
      <c r="AU197" s="225" t="s">
        <v>85</v>
      </c>
      <c r="AY197" s="19" t="s">
        <v>134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83</v>
      </c>
      <c r="BK197" s="226">
        <f>ROUND(I197*H197,2)</f>
        <v>0</v>
      </c>
      <c r="BL197" s="19" t="s">
        <v>141</v>
      </c>
      <c r="BM197" s="225" t="s">
        <v>299</v>
      </c>
    </row>
    <row r="198" s="2" customFormat="1">
      <c r="A198" s="40"/>
      <c r="B198" s="41"/>
      <c r="C198" s="42"/>
      <c r="D198" s="227" t="s">
        <v>143</v>
      </c>
      <c r="E198" s="42"/>
      <c r="F198" s="228" t="s">
        <v>300</v>
      </c>
      <c r="G198" s="42"/>
      <c r="H198" s="42"/>
      <c r="I198" s="229"/>
      <c r="J198" s="42"/>
      <c r="K198" s="42"/>
      <c r="L198" s="46"/>
      <c r="M198" s="230"/>
      <c r="N198" s="231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143</v>
      </c>
      <c r="AU198" s="19" t="s">
        <v>85</v>
      </c>
    </row>
    <row r="199" s="13" customFormat="1">
      <c r="A199" s="13"/>
      <c r="B199" s="232"/>
      <c r="C199" s="233"/>
      <c r="D199" s="234" t="s">
        <v>145</v>
      </c>
      <c r="E199" s="235" t="s">
        <v>19</v>
      </c>
      <c r="F199" s="236" t="s">
        <v>301</v>
      </c>
      <c r="G199" s="233"/>
      <c r="H199" s="237">
        <v>58.299999999999997</v>
      </c>
      <c r="I199" s="238"/>
      <c r="J199" s="233"/>
      <c r="K199" s="233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145</v>
      </c>
      <c r="AU199" s="243" t="s">
        <v>85</v>
      </c>
      <c r="AV199" s="13" t="s">
        <v>85</v>
      </c>
      <c r="AW199" s="13" t="s">
        <v>35</v>
      </c>
      <c r="AX199" s="13" t="s">
        <v>76</v>
      </c>
      <c r="AY199" s="243" t="s">
        <v>134</v>
      </c>
    </row>
    <row r="200" s="14" customFormat="1">
      <c r="A200" s="14"/>
      <c r="B200" s="244"/>
      <c r="C200" s="245"/>
      <c r="D200" s="234" t="s">
        <v>145</v>
      </c>
      <c r="E200" s="246" t="s">
        <v>19</v>
      </c>
      <c r="F200" s="247" t="s">
        <v>147</v>
      </c>
      <c r="G200" s="245"/>
      <c r="H200" s="248">
        <v>58.299999999999997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145</v>
      </c>
      <c r="AU200" s="254" t="s">
        <v>85</v>
      </c>
      <c r="AV200" s="14" t="s">
        <v>141</v>
      </c>
      <c r="AW200" s="14" t="s">
        <v>35</v>
      </c>
      <c r="AX200" s="14" t="s">
        <v>83</v>
      </c>
      <c r="AY200" s="254" t="s">
        <v>134</v>
      </c>
    </row>
    <row r="201" s="2" customFormat="1" ht="24.15" customHeight="1">
      <c r="A201" s="40"/>
      <c r="B201" s="41"/>
      <c r="C201" s="214" t="s">
        <v>302</v>
      </c>
      <c r="D201" s="214" t="s">
        <v>136</v>
      </c>
      <c r="E201" s="215" t="s">
        <v>303</v>
      </c>
      <c r="F201" s="216" t="s">
        <v>304</v>
      </c>
      <c r="G201" s="217" t="s">
        <v>139</v>
      </c>
      <c r="H201" s="218">
        <v>58.299999999999997</v>
      </c>
      <c r="I201" s="219"/>
      <c r="J201" s="220">
        <f>ROUND(I201*H201,2)</f>
        <v>0</v>
      </c>
      <c r="K201" s="216" t="s">
        <v>140</v>
      </c>
      <c r="L201" s="46"/>
      <c r="M201" s="221" t="s">
        <v>19</v>
      </c>
      <c r="N201" s="222" t="s">
        <v>47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141</v>
      </c>
      <c r="AT201" s="225" t="s">
        <v>136</v>
      </c>
      <c r="AU201" s="225" t="s">
        <v>85</v>
      </c>
      <c r="AY201" s="19" t="s">
        <v>134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83</v>
      </c>
      <c r="BK201" s="226">
        <f>ROUND(I201*H201,2)</f>
        <v>0</v>
      </c>
      <c r="BL201" s="19" t="s">
        <v>141</v>
      </c>
      <c r="BM201" s="225" t="s">
        <v>305</v>
      </c>
    </row>
    <row r="202" s="2" customFormat="1">
      <c r="A202" s="40"/>
      <c r="B202" s="41"/>
      <c r="C202" s="42"/>
      <c r="D202" s="227" t="s">
        <v>143</v>
      </c>
      <c r="E202" s="42"/>
      <c r="F202" s="228" t="s">
        <v>306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143</v>
      </c>
      <c r="AU202" s="19" t="s">
        <v>85</v>
      </c>
    </row>
    <row r="203" s="13" customFormat="1">
      <c r="A203" s="13"/>
      <c r="B203" s="232"/>
      <c r="C203" s="233"/>
      <c r="D203" s="234" t="s">
        <v>145</v>
      </c>
      <c r="E203" s="235" t="s">
        <v>19</v>
      </c>
      <c r="F203" s="236" t="s">
        <v>307</v>
      </c>
      <c r="G203" s="233"/>
      <c r="H203" s="237">
        <v>58.299999999999997</v>
      </c>
      <c r="I203" s="238"/>
      <c r="J203" s="233"/>
      <c r="K203" s="233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145</v>
      </c>
      <c r="AU203" s="243" t="s">
        <v>85</v>
      </c>
      <c r="AV203" s="13" t="s">
        <v>85</v>
      </c>
      <c r="AW203" s="13" t="s">
        <v>35</v>
      </c>
      <c r="AX203" s="13" t="s">
        <v>76</v>
      </c>
      <c r="AY203" s="243" t="s">
        <v>134</v>
      </c>
    </row>
    <row r="204" s="14" customFormat="1">
      <c r="A204" s="14"/>
      <c r="B204" s="244"/>
      <c r="C204" s="245"/>
      <c r="D204" s="234" t="s">
        <v>145</v>
      </c>
      <c r="E204" s="246" t="s">
        <v>19</v>
      </c>
      <c r="F204" s="247" t="s">
        <v>147</v>
      </c>
      <c r="G204" s="245"/>
      <c r="H204" s="248">
        <v>58.299999999999997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145</v>
      </c>
      <c r="AU204" s="254" t="s">
        <v>85</v>
      </c>
      <c r="AV204" s="14" t="s">
        <v>141</v>
      </c>
      <c r="AW204" s="14" t="s">
        <v>35</v>
      </c>
      <c r="AX204" s="14" t="s">
        <v>83</v>
      </c>
      <c r="AY204" s="254" t="s">
        <v>134</v>
      </c>
    </row>
    <row r="205" s="2" customFormat="1" ht="44.25" customHeight="1">
      <c r="A205" s="40"/>
      <c r="B205" s="41"/>
      <c r="C205" s="214" t="s">
        <v>308</v>
      </c>
      <c r="D205" s="214" t="s">
        <v>136</v>
      </c>
      <c r="E205" s="215" t="s">
        <v>309</v>
      </c>
      <c r="F205" s="216" t="s">
        <v>310</v>
      </c>
      <c r="G205" s="217" t="s">
        <v>139</v>
      </c>
      <c r="H205" s="218">
        <v>172</v>
      </c>
      <c r="I205" s="219"/>
      <c r="J205" s="220">
        <f>ROUND(I205*H205,2)</f>
        <v>0</v>
      </c>
      <c r="K205" s="216" t="s">
        <v>140</v>
      </c>
      <c r="L205" s="46"/>
      <c r="M205" s="221" t="s">
        <v>19</v>
      </c>
      <c r="N205" s="222" t="s">
        <v>47</v>
      </c>
      <c r="O205" s="86"/>
      <c r="P205" s="223">
        <f>O205*H205</f>
        <v>0</v>
      </c>
      <c r="Q205" s="223">
        <v>0.089219999999999994</v>
      </c>
      <c r="R205" s="223">
        <f>Q205*H205</f>
        <v>15.345839999999999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141</v>
      </c>
      <c r="AT205" s="225" t="s">
        <v>136</v>
      </c>
      <c r="AU205" s="225" t="s">
        <v>85</v>
      </c>
      <c r="AY205" s="19" t="s">
        <v>134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83</v>
      </c>
      <c r="BK205" s="226">
        <f>ROUND(I205*H205,2)</f>
        <v>0</v>
      </c>
      <c r="BL205" s="19" t="s">
        <v>141</v>
      </c>
      <c r="BM205" s="225" t="s">
        <v>311</v>
      </c>
    </row>
    <row r="206" s="2" customFormat="1">
      <c r="A206" s="40"/>
      <c r="B206" s="41"/>
      <c r="C206" s="42"/>
      <c r="D206" s="227" t="s">
        <v>143</v>
      </c>
      <c r="E206" s="42"/>
      <c r="F206" s="228" t="s">
        <v>312</v>
      </c>
      <c r="G206" s="42"/>
      <c r="H206" s="42"/>
      <c r="I206" s="229"/>
      <c r="J206" s="42"/>
      <c r="K206" s="42"/>
      <c r="L206" s="46"/>
      <c r="M206" s="230"/>
      <c r="N206" s="231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143</v>
      </c>
      <c r="AU206" s="19" t="s">
        <v>85</v>
      </c>
    </row>
    <row r="207" s="13" customFormat="1">
      <c r="A207" s="13"/>
      <c r="B207" s="232"/>
      <c r="C207" s="233"/>
      <c r="D207" s="234" t="s">
        <v>145</v>
      </c>
      <c r="E207" s="235" t="s">
        <v>19</v>
      </c>
      <c r="F207" s="236" t="s">
        <v>313</v>
      </c>
      <c r="G207" s="233"/>
      <c r="H207" s="237">
        <v>172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145</v>
      </c>
      <c r="AU207" s="243" t="s">
        <v>85</v>
      </c>
      <c r="AV207" s="13" t="s">
        <v>85</v>
      </c>
      <c r="AW207" s="13" t="s">
        <v>35</v>
      </c>
      <c r="AX207" s="13" t="s">
        <v>76</v>
      </c>
      <c r="AY207" s="243" t="s">
        <v>134</v>
      </c>
    </row>
    <row r="208" s="14" customFormat="1">
      <c r="A208" s="14"/>
      <c r="B208" s="244"/>
      <c r="C208" s="245"/>
      <c r="D208" s="234" t="s">
        <v>145</v>
      </c>
      <c r="E208" s="246" t="s">
        <v>19</v>
      </c>
      <c r="F208" s="247" t="s">
        <v>147</v>
      </c>
      <c r="G208" s="245"/>
      <c r="H208" s="248">
        <v>172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145</v>
      </c>
      <c r="AU208" s="254" t="s">
        <v>85</v>
      </c>
      <c r="AV208" s="14" t="s">
        <v>141</v>
      </c>
      <c r="AW208" s="14" t="s">
        <v>35</v>
      </c>
      <c r="AX208" s="14" t="s">
        <v>83</v>
      </c>
      <c r="AY208" s="254" t="s">
        <v>134</v>
      </c>
    </row>
    <row r="209" s="2" customFormat="1" ht="16.5" customHeight="1">
      <c r="A209" s="40"/>
      <c r="B209" s="41"/>
      <c r="C209" s="255" t="s">
        <v>314</v>
      </c>
      <c r="D209" s="255" t="s">
        <v>236</v>
      </c>
      <c r="E209" s="256" t="s">
        <v>315</v>
      </c>
      <c r="F209" s="257" t="s">
        <v>316</v>
      </c>
      <c r="G209" s="258" t="s">
        <v>139</v>
      </c>
      <c r="H209" s="259">
        <v>175.44</v>
      </c>
      <c r="I209" s="260"/>
      <c r="J209" s="261">
        <f>ROUND(I209*H209,2)</f>
        <v>0</v>
      </c>
      <c r="K209" s="257" t="s">
        <v>140</v>
      </c>
      <c r="L209" s="262"/>
      <c r="M209" s="263" t="s">
        <v>19</v>
      </c>
      <c r="N209" s="264" t="s">
        <v>47</v>
      </c>
      <c r="O209" s="86"/>
      <c r="P209" s="223">
        <f>O209*H209</f>
        <v>0</v>
      </c>
      <c r="Q209" s="223">
        <v>0.13200000000000001</v>
      </c>
      <c r="R209" s="223">
        <f>Q209*H209</f>
        <v>23.158080000000002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182</v>
      </c>
      <c r="AT209" s="225" t="s">
        <v>236</v>
      </c>
      <c r="AU209" s="225" t="s">
        <v>85</v>
      </c>
      <c r="AY209" s="19" t="s">
        <v>134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83</v>
      </c>
      <c r="BK209" s="226">
        <f>ROUND(I209*H209,2)</f>
        <v>0</v>
      </c>
      <c r="BL209" s="19" t="s">
        <v>141</v>
      </c>
      <c r="BM209" s="225" t="s">
        <v>317</v>
      </c>
    </row>
    <row r="210" s="13" customFormat="1">
      <c r="A210" s="13"/>
      <c r="B210" s="232"/>
      <c r="C210" s="233"/>
      <c r="D210" s="234" t="s">
        <v>145</v>
      </c>
      <c r="E210" s="235" t="s">
        <v>19</v>
      </c>
      <c r="F210" s="236" t="s">
        <v>318</v>
      </c>
      <c r="G210" s="233"/>
      <c r="H210" s="237">
        <v>172</v>
      </c>
      <c r="I210" s="238"/>
      <c r="J210" s="233"/>
      <c r="K210" s="233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145</v>
      </c>
      <c r="AU210" s="243" t="s">
        <v>85</v>
      </c>
      <c r="AV210" s="13" t="s">
        <v>85</v>
      </c>
      <c r="AW210" s="13" t="s">
        <v>35</v>
      </c>
      <c r="AX210" s="13" t="s">
        <v>76</v>
      </c>
      <c r="AY210" s="243" t="s">
        <v>134</v>
      </c>
    </row>
    <row r="211" s="14" customFormat="1">
      <c r="A211" s="14"/>
      <c r="B211" s="244"/>
      <c r="C211" s="245"/>
      <c r="D211" s="234" t="s">
        <v>145</v>
      </c>
      <c r="E211" s="246" t="s">
        <v>19</v>
      </c>
      <c r="F211" s="247" t="s">
        <v>147</v>
      </c>
      <c r="G211" s="245"/>
      <c r="H211" s="248">
        <v>172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145</v>
      </c>
      <c r="AU211" s="254" t="s">
        <v>85</v>
      </c>
      <c r="AV211" s="14" t="s">
        <v>141</v>
      </c>
      <c r="AW211" s="14" t="s">
        <v>35</v>
      </c>
      <c r="AX211" s="14" t="s">
        <v>83</v>
      </c>
      <c r="AY211" s="254" t="s">
        <v>134</v>
      </c>
    </row>
    <row r="212" s="13" customFormat="1">
      <c r="A212" s="13"/>
      <c r="B212" s="232"/>
      <c r="C212" s="233"/>
      <c r="D212" s="234" t="s">
        <v>145</v>
      </c>
      <c r="E212" s="233"/>
      <c r="F212" s="236" t="s">
        <v>319</v>
      </c>
      <c r="G212" s="233"/>
      <c r="H212" s="237">
        <v>175.44</v>
      </c>
      <c r="I212" s="238"/>
      <c r="J212" s="233"/>
      <c r="K212" s="233"/>
      <c r="L212" s="239"/>
      <c r="M212" s="240"/>
      <c r="N212" s="241"/>
      <c r="O212" s="241"/>
      <c r="P212" s="241"/>
      <c r="Q212" s="241"/>
      <c r="R212" s="241"/>
      <c r="S212" s="241"/>
      <c r="T212" s="24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3" t="s">
        <v>145</v>
      </c>
      <c r="AU212" s="243" t="s">
        <v>85</v>
      </c>
      <c r="AV212" s="13" t="s">
        <v>85</v>
      </c>
      <c r="AW212" s="13" t="s">
        <v>4</v>
      </c>
      <c r="AX212" s="13" t="s">
        <v>83</v>
      </c>
      <c r="AY212" s="243" t="s">
        <v>134</v>
      </c>
    </row>
    <row r="213" s="2" customFormat="1" ht="37.8" customHeight="1">
      <c r="A213" s="40"/>
      <c r="B213" s="41"/>
      <c r="C213" s="214" t="s">
        <v>320</v>
      </c>
      <c r="D213" s="214" t="s">
        <v>136</v>
      </c>
      <c r="E213" s="215" t="s">
        <v>321</v>
      </c>
      <c r="F213" s="216" t="s">
        <v>322</v>
      </c>
      <c r="G213" s="217" t="s">
        <v>139</v>
      </c>
      <c r="H213" s="218">
        <v>30.100000000000001</v>
      </c>
      <c r="I213" s="219"/>
      <c r="J213" s="220">
        <f>ROUND(I213*H213,2)</f>
        <v>0</v>
      </c>
      <c r="K213" s="216" t="s">
        <v>140</v>
      </c>
      <c r="L213" s="46"/>
      <c r="M213" s="221" t="s">
        <v>19</v>
      </c>
      <c r="N213" s="222" t="s">
        <v>47</v>
      </c>
      <c r="O213" s="86"/>
      <c r="P213" s="223">
        <f>O213*H213</f>
        <v>0</v>
      </c>
      <c r="Q213" s="223">
        <v>0.11162</v>
      </c>
      <c r="R213" s="223">
        <f>Q213*H213</f>
        <v>3.3597619999999999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141</v>
      </c>
      <c r="AT213" s="225" t="s">
        <v>136</v>
      </c>
      <c r="AU213" s="225" t="s">
        <v>85</v>
      </c>
      <c r="AY213" s="19" t="s">
        <v>134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83</v>
      </c>
      <c r="BK213" s="226">
        <f>ROUND(I213*H213,2)</f>
        <v>0</v>
      </c>
      <c r="BL213" s="19" t="s">
        <v>141</v>
      </c>
      <c r="BM213" s="225" t="s">
        <v>323</v>
      </c>
    </row>
    <row r="214" s="2" customFormat="1">
      <c r="A214" s="40"/>
      <c r="B214" s="41"/>
      <c r="C214" s="42"/>
      <c r="D214" s="227" t="s">
        <v>143</v>
      </c>
      <c r="E214" s="42"/>
      <c r="F214" s="228" t="s">
        <v>324</v>
      </c>
      <c r="G214" s="42"/>
      <c r="H214" s="42"/>
      <c r="I214" s="229"/>
      <c r="J214" s="42"/>
      <c r="K214" s="42"/>
      <c r="L214" s="46"/>
      <c r="M214" s="230"/>
      <c r="N214" s="231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143</v>
      </c>
      <c r="AU214" s="19" t="s">
        <v>85</v>
      </c>
    </row>
    <row r="215" s="13" customFormat="1">
      <c r="A215" s="13"/>
      <c r="B215" s="232"/>
      <c r="C215" s="233"/>
      <c r="D215" s="234" t="s">
        <v>145</v>
      </c>
      <c r="E215" s="235" t="s">
        <v>19</v>
      </c>
      <c r="F215" s="236" t="s">
        <v>325</v>
      </c>
      <c r="G215" s="233"/>
      <c r="H215" s="237">
        <v>30.100000000000001</v>
      </c>
      <c r="I215" s="238"/>
      <c r="J215" s="233"/>
      <c r="K215" s="233"/>
      <c r="L215" s="239"/>
      <c r="M215" s="240"/>
      <c r="N215" s="241"/>
      <c r="O215" s="241"/>
      <c r="P215" s="241"/>
      <c r="Q215" s="241"/>
      <c r="R215" s="241"/>
      <c r="S215" s="241"/>
      <c r="T215" s="24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3" t="s">
        <v>145</v>
      </c>
      <c r="AU215" s="243" t="s">
        <v>85</v>
      </c>
      <c r="AV215" s="13" t="s">
        <v>85</v>
      </c>
      <c r="AW215" s="13" t="s">
        <v>35</v>
      </c>
      <c r="AX215" s="13" t="s">
        <v>76</v>
      </c>
      <c r="AY215" s="243" t="s">
        <v>134</v>
      </c>
    </row>
    <row r="216" s="14" customFormat="1">
      <c r="A216" s="14"/>
      <c r="B216" s="244"/>
      <c r="C216" s="245"/>
      <c r="D216" s="234" t="s">
        <v>145</v>
      </c>
      <c r="E216" s="246" t="s">
        <v>19</v>
      </c>
      <c r="F216" s="247" t="s">
        <v>147</v>
      </c>
      <c r="G216" s="245"/>
      <c r="H216" s="248">
        <v>30.100000000000001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4" t="s">
        <v>145</v>
      </c>
      <c r="AU216" s="254" t="s">
        <v>85</v>
      </c>
      <c r="AV216" s="14" t="s">
        <v>141</v>
      </c>
      <c r="AW216" s="14" t="s">
        <v>35</v>
      </c>
      <c r="AX216" s="14" t="s">
        <v>83</v>
      </c>
      <c r="AY216" s="254" t="s">
        <v>134</v>
      </c>
    </row>
    <row r="217" s="2" customFormat="1" ht="16.5" customHeight="1">
      <c r="A217" s="40"/>
      <c r="B217" s="41"/>
      <c r="C217" s="255" t="s">
        <v>326</v>
      </c>
      <c r="D217" s="255" t="s">
        <v>236</v>
      </c>
      <c r="E217" s="256" t="s">
        <v>327</v>
      </c>
      <c r="F217" s="257" t="s">
        <v>328</v>
      </c>
      <c r="G217" s="258" t="s">
        <v>139</v>
      </c>
      <c r="H217" s="259">
        <v>24.823</v>
      </c>
      <c r="I217" s="260"/>
      <c r="J217" s="261">
        <f>ROUND(I217*H217,2)</f>
        <v>0</v>
      </c>
      <c r="K217" s="257" t="s">
        <v>140</v>
      </c>
      <c r="L217" s="262"/>
      <c r="M217" s="263" t="s">
        <v>19</v>
      </c>
      <c r="N217" s="264" t="s">
        <v>47</v>
      </c>
      <c r="O217" s="86"/>
      <c r="P217" s="223">
        <f>O217*H217</f>
        <v>0</v>
      </c>
      <c r="Q217" s="223">
        <v>0.17599999999999999</v>
      </c>
      <c r="R217" s="223">
        <f>Q217*H217</f>
        <v>4.3688479999999998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182</v>
      </c>
      <c r="AT217" s="225" t="s">
        <v>236</v>
      </c>
      <c r="AU217" s="225" t="s">
        <v>85</v>
      </c>
      <c r="AY217" s="19" t="s">
        <v>134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83</v>
      </c>
      <c r="BK217" s="226">
        <f>ROUND(I217*H217,2)</f>
        <v>0</v>
      </c>
      <c r="BL217" s="19" t="s">
        <v>141</v>
      </c>
      <c r="BM217" s="225" t="s">
        <v>329</v>
      </c>
    </row>
    <row r="218" s="13" customFormat="1">
      <c r="A218" s="13"/>
      <c r="B218" s="232"/>
      <c r="C218" s="233"/>
      <c r="D218" s="234" t="s">
        <v>145</v>
      </c>
      <c r="E218" s="233"/>
      <c r="F218" s="236" t="s">
        <v>330</v>
      </c>
      <c r="G218" s="233"/>
      <c r="H218" s="237">
        <v>24.823</v>
      </c>
      <c r="I218" s="238"/>
      <c r="J218" s="233"/>
      <c r="K218" s="233"/>
      <c r="L218" s="239"/>
      <c r="M218" s="240"/>
      <c r="N218" s="241"/>
      <c r="O218" s="241"/>
      <c r="P218" s="241"/>
      <c r="Q218" s="241"/>
      <c r="R218" s="241"/>
      <c r="S218" s="241"/>
      <c r="T218" s="24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3" t="s">
        <v>145</v>
      </c>
      <c r="AU218" s="243" t="s">
        <v>85</v>
      </c>
      <c r="AV218" s="13" t="s">
        <v>85</v>
      </c>
      <c r="AW218" s="13" t="s">
        <v>4</v>
      </c>
      <c r="AX218" s="13" t="s">
        <v>83</v>
      </c>
      <c r="AY218" s="243" t="s">
        <v>134</v>
      </c>
    </row>
    <row r="219" s="2" customFormat="1" ht="16.5" customHeight="1">
      <c r="A219" s="40"/>
      <c r="B219" s="41"/>
      <c r="C219" s="255" t="s">
        <v>331</v>
      </c>
      <c r="D219" s="255" t="s">
        <v>236</v>
      </c>
      <c r="E219" s="256" t="s">
        <v>332</v>
      </c>
      <c r="F219" s="257" t="s">
        <v>333</v>
      </c>
      <c r="G219" s="258" t="s">
        <v>139</v>
      </c>
      <c r="H219" s="259">
        <v>6</v>
      </c>
      <c r="I219" s="260"/>
      <c r="J219" s="261">
        <f>ROUND(I219*H219,2)</f>
        <v>0</v>
      </c>
      <c r="K219" s="257" t="s">
        <v>140</v>
      </c>
      <c r="L219" s="262"/>
      <c r="M219" s="263" t="s">
        <v>19</v>
      </c>
      <c r="N219" s="264" t="s">
        <v>47</v>
      </c>
      <c r="O219" s="86"/>
      <c r="P219" s="223">
        <f>O219*H219</f>
        <v>0</v>
      </c>
      <c r="Q219" s="223">
        <v>0.17499999999999999</v>
      </c>
      <c r="R219" s="223">
        <f>Q219*H219</f>
        <v>1.0499999999999998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182</v>
      </c>
      <c r="AT219" s="225" t="s">
        <v>236</v>
      </c>
      <c r="AU219" s="225" t="s">
        <v>85</v>
      </c>
      <c r="AY219" s="19" t="s">
        <v>134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83</v>
      </c>
      <c r="BK219" s="226">
        <f>ROUND(I219*H219,2)</f>
        <v>0</v>
      </c>
      <c r="BL219" s="19" t="s">
        <v>141</v>
      </c>
      <c r="BM219" s="225" t="s">
        <v>334</v>
      </c>
    </row>
    <row r="220" s="13" customFormat="1">
      <c r="A220" s="13"/>
      <c r="B220" s="232"/>
      <c r="C220" s="233"/>
      <c r="D220" s="234" t="s">
        <v>145</v>
      </c>
      <c r="E220" s="235" t="s">
        <v>19</v>
      </c>
      <c r="F220" s="236" t="s">
        <v>335</v>
      </c>
      <c r="G220" s="233"/>
      <c r="H220" s="237">
        <v>6</v>
      </c>
      <c r="I220" s="238"/>
      <c r="J220" s="233"/>
      <c r="K220" s="233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145</v>
      </c>
      <c r="AU220" s="243" t="s">
        <v>85</v>
      </c>
      <c r="AV220" s="13" t="s">
        <v>85</v>
      </c>
      <c r="AW220" s="13" t="s">
        <v>35</v>
      </c>
      <c r="AX220" s="13" t="s">
        <v>76</v>
      </c>
      <c r="AY220" s="243" t="s">
        <v>134</v>
      </c>
    </row>
    <row r="221" s="14" customFormat="1">
      <c r="A221" s="14"/>
      <c r="B221" s="244"/>
      <c r="C221" s="245"/>
      <c r="D221" s="234" t="s">
        <v>145</v>
      </c>
      <c r="E221" s="246" t="s">
        <v>19</v>
      </c>
      <c r="F221" s="247" t="s">
        <v>147</v>
      </c>
      <c r="G221" s="245"/>
      <c r="H221" s="248">
        <v>6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145</v>
      </c>
      <c r="AU221" s="254" t="s">
        <v>85</v>
      </c>
      <c r="AV221" s="14" t="s">
        <v>141</v>
      </c>
      <c r="AW221" s="14" t="s">
        <v>35</v>
      </c>
      <c r="AX221" s="14" t="s">
        <v>83</v>
      </c>
      <c r="AY221" s="254" t="s">
        <v>134</v>
      </c>
    </row>
    <row r="222" s="12" customFormat="1" ht="22.8" customHeight="1">
      <c r="A222" s="12"/>
      <c r="B222" s="198"/>
      <c r="C222" s="199"/>
      <c r="D222" s="200" t="s">
        <v>75</v>
      </c>
      <c r="E222" s="212" t="s">
        <v>189</v>
      </c>
      <c r="F222" s="212" t="s">
        <v>336</v>
      </c>
      <c r="G222" s="199"/>
      <c r="H222" s="199"/>
      <c r="I222" s="202"/>
      <c r="J222" s="213">
        <f>BK222</f>
        <v>0</v>
      </c>
      <c r="K222" s="199"/>
      <c r="L222" s="204"/>
      <c r="M222" s="205"/>
      <c r="N222" s="206"/>
      <c r="O222" s="206"/>
      <c r="P222" s="207">
        <f>SUM(P223:P263)</f>
        <v>0</v>
      </c>
      <c r="Q222" s="206"/>
      <c r="R222" s="207">
        <f>SUM(R223:R263)</f>
        <v>104.51047684</v>
      </c>
      <c r="S222" s="206"/>
      <c r="T222" s="208">
        <f>SUM(T223:T263)</f>
        <v>10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9" t="s">
        <v>83</v>
      </c>
      <c r="AT222" s="210" t="s">
        <v>75</v>
      </c>
      <c r="AU222" s="210" t="s">
        <v>83</v>
      </c>
      <c r="AY222" s="209" t="s">
        <v>134</v>
      </c>
      <c r="BK222" s="211">
        <f>SUM(BK223:BK263)</f>
        <v>0</v>
      </c>
    </row>
    <row r="223" s="2" customFormat="1" ht="16.5" customHeight="1">
      <c r="A223" s="40"/>
      <c r="B223" s="41"/>
      <c r="C223" s="214" t="s">
        <v>337</v>
      </c>
      <c r="D223" s="214" t="s">
        <v>136</v>
      </c>
      <c r="E223" s="215" t="s">
        <v>338</v>
      </c>
      <c r="F223" s="216" t="s">
        <v>339</v>
      </c>
      <c r="G223" s="217" t="s">
        <v>267</v>
      </c>
      <c r="H223" s="218">
        <v>2</v>
      </c>
      <c r="I223" s="219"/>
      <c r="J223" s="220">
        <f>ROUND(I223*H223,2)</f>
        <v>0</v>
      </c>
      <c r="K223" s="216" t="s">
        <v>19</v>
      </c>
      <c r="L223" s="46"/>
      <c r="M223" s="221" t="s">
        <v>19</v>
      </c>
      <c r="N223" s="222" t="s">
        <v>47</v>
      </c>
      <c r="O223" s="86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141</v>
      </c>
      <c r="AT223" s="225" t="s">
        <v>136</v>
      </c>
      <c r="AU223" s="225" t="s">
        <v>85</v>
      </c>
      <c r="AY223" s="19" t="s">
        <v>134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83</v>
      </c>
      <c r="BK223" s="226">
        <f>ROUND(I223*H223,2)</f>
        <v>0</v>
      </c>
      <c r="BL223" s="19" t="s">
        <v>141</v>
      </c>
      <c r="BM223" s="225" t="s">
        <v>340</v>
      </c>
    </row>
    <row r="224" s="13" customFormat="1">
      <c r="A224" s="13"/>
      <c r="B224" s="232"/>
      <c r="C224" s="233"/>
      <c r="D224" s="234" t="s">
        <v>145</v>
      </c>
      <c r="E224" s="235" t="s">
        <v>19</v>
      </c>
      <c r="F224" s="236" t="s">
        <v>341</v>
      </c>
      <c r="G224" s="233"/>
      <c r="H224" s="237">
        <v>2</v>
      </c>
      <c r="I224" s="238"/>
      <c r="J224" s="233"/>
      <c r="K224" s="233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145</v>
      </c>
      <c r="AU224" s="243" t="s">
        <v>85</v>
      </c>
      <c r="AV224" s="13" t="s">
        <v>85</v>
      </c>
      <c r="AW224" s="13" t="s">
        <v>35</v>
      </c>
      <c r="AX224" s="13" t="s">
        <v>76</v>
      </c>
      <c r="AY224" s="243" t="s">
        <v>134</v>
      </c>
    </row>
    <row r="225" s="14" customFormat="1">
      <c r="A225" s="14"/>
      <c r="B225" s="244"/>
      <c r="C225" s="245"/>
      <c r="D225" s="234" t="s">
        <v>145</v>
      </c>
      <c r="E225" s="246" t="s">
        <v>19</v>
      </c>
      <c r="F225" s="247" t="s">
        <v>147</v>
      </c>
      <c r="G225" s="245"/>
      <c r="H225" s="248">
        <v>2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145</v>
      </c>
      <c r="AU225" s="254" t="s">
        <v>85</v>
      </c>
      <c r="AV225" s="14" t="s">
        <v>141</v>
      </c>
      <c r="AW225" s="14" t="s">
        <v>35</v>
      </c>
      <c r="AX225" s="14" t="s">
        <v>83</v>
      </c>
      <c r="AY225" s="254" t="s">
        <v>134</v>
      </c>
    </row>
    <row r="226" s="2" customFormat="1" ht="16.5" customHeight="1">
      <c r="A226" s="40"/>
      <c r="B226" s="41"/>
      <c r="C226" s="214" t="s">
        <v>342</v>
      </c>
      <c r="D226" s="214" t="s">
        <v>136</v>
      </c>
      <c r="E226" s="215" t="s">
        <v>343</v>
      </c>
      <c r="F226" s="216" t="s">
        <v>344</v>
      </c>
      <c r="G226" s="217" t="s">
        <v>267</v>
      </c>
      <c r="H226" s="218">
        <v>4</v>
      </c>
      <c r="I226" s="219"/>
      <c r="J226" s="220">
        <f>ROUND(I226*H226,2)</f>
        <v>0</v>
      </c>
      <c r="K226" s="216" t="s">
        <v>19</v>
      </c>
      <c r="L226" s="46"/>
      <c r="M226" s="221" t="s">
        <v>19</v>
      </c>
      <c r="N226" s="222" t="s">
        <v>47</v>
      </c>
      <c r="O226" s="86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141</v>
      </c>
      <c r="AT226" s="225" t="s">
        <v>136</v>
      </c>
      <c r="AU226" s="225" t="s">
        <v>85</v>
      </c>
      <c r="AY226" s="19" t="s">
        <v>134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83</v>
      </c>
      <c r="BK226" s="226">
        <f>ROUND(I226*H226,2)</f>
        <v>0</v>
      </c>
      <c r="BL226" s="19" t="s">
        <v>141</v>
      </c>
      <c r="BM226" s="225" t="s">
        <v>345</v>
      </c>
    </row>
    <row r="227" s="13" customFormat="1">
      <c r="A227" s="13"/>
      <c r="B227" s="232"/>
      <c r="C227" s="233"/>
      <c r="D227" s="234" t="s">
        <v>145</v>
      </c>
      <c r="E227" s="235" t="s">
        <v>19</v>
      </c>
      <c r="F227" s="236" t="s">
        <v>346</v>
      </c>
      <c r="G227" s="233"/>
      <c r="H227" s="237">
        <v>4</v>
      </c>
      <c r="I227" s="238"/>
      <c r="J227" s="233"/>
      <c r="K227" s="233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145</v>
      </c>
      <c r="AU227" s="243" t="s">
        <v>85</v>
      </c>
      <c r="AV227" s="13" t="s">
        <v>85</v>
      </c>
      <c r="AW227" s="13" t="s">
        <v>35</v>
      </c>
      <c r="AX227" s="13" t="s">
        <v>76</v>
      </c>
      <c r="AY227" s="243" t="s">
        <v>134</v>
      </c>
    </row>
    <row r="228" s="14" customFormat="1">
      <c r="A228" s="14"/>
      <c r="B228" s="244"/>
      <c r="C228" s="245"/>
      <c r="D228" s="234" t="s">
        <v>145</v>
      </c>
      <c r="E228" s="246" t="s">
        <v>19</v>
      </c>
      <c r="F228" s="247" t="s">
        <v>147</v>
      </c>
      <c r="G228" s="245"/>
      <c r="H228" s="248">
        <v>4</v>
      </c>
      <c r="I228" s="249"/>
      <c r="J228" s="245"/>
      <c r="K228" s="245"/>
      <c r="L228" s="250"/>
      <c r="M228" s="251"/>
      <c r="N228" s="252"/>
      <c r="O228" s="252"/>
      <c r="P228" s="252"/>
      <c r="Q228" s="252"/>
      <c r="R228" s="252"/>
      <c r="S228" s="252"/>
      <c r="T228" s="25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4" t="s">
        <v>145</v>
      </c>
      <c r="AU228" s="254" t="s">
        <v>85</v>
      </c>
      <c r="AV228" s="14" t="s">
        <v>141</v>
      </c>
      <c r="AW228" s="14" t="s">
        <v>35</v>
      </c>
      <c r="AX228" s="14" t="s">
        <v>83</v>
      </c>
      <c r="AY228" s="254" t="s">
        <v>134</v>
      </c>
    </row>
    <row r="229" s="2" customFormat="1" ht="24.15" customHeight="1">
      <c r="A229" s="40"/>
      <c r="B229" s="41"/>
      <c r="C229" s="214" t="s">
        <v>347</v>
      </c>
      <c r="D229" s="214" t="s">
        <v>136</v>
      </c>
      <c r="E229" s="215" t="s">
        <v>348</v>
      </c>
      <c r="F229" s="216" t="s">
        <v>349</v>
      </c>
      <c r="G229" s="217" t="s">
        <v>185</v>
      </c>
      <c r="H229" s="218">
        <v>146.59999999999999</v>
      </c>
      <c r="I229" s="219"/>
      <c r="J229" s="220">
        <f>ROUND(I229*H229,2)</f>
        <v>0</v>
      </c>
      <c r="K229" s="216" t="s">
        <v>140</v>
      </c>
      <c r="L229" s="46"/>
      <c r="M229" s="221" t="s">
        <v>19</v>
      </c>
      <c r="N229" s="222" t="s">
        <v>47</v>
      </c>
      <c r="O229" s="86"/>
      <c r="P229" s="223">
        <f>O229*H229</f>
        <v>0</v>
      </c>
      <c r="Q229" s="223">
        <v>0.2195</v>
      </c>
      <c r="R229" s="223">
        <f>Q229*H229</f>
        <v>32.178699999999999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141</v>
      </c>
      <c r="AT229" s="225" t="s">
        <v>136</v>
      </c>
      <c r="AU229" s="225" t="s">
        <v>85</v>
      </c>
      <c r="AY229" s="19" t="s">
        <v>134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83</v>
      </c>
      <c r="BK229" s="226">
        <f>ROUND(I229*H229,2)</f>
        <v>0</v>
      </c>
      <c r="BL229" s="19" t="s">
        <v>141</v>
      </c>
      <c r="BM229" s="225" t="s">
        <v>350</v>
      </c>
    </row>
    <row r="230" s="2" customFormat="1">
      <c r="A230" s="40"/>
      <c r="B230" s="41"/>
      <c r="C230" s="42"/>
      <c r="D230" s="227" t="s">
        <v>143</v>
      </c>
      <c r="E230" s="42"/>
      <c r="F230" s="228" t="s">
        <v>351</v>
      </c>
      <c r="G230" s="42"/>
      <c r="H230" s="42"/>
      <c r="I230" s="229"/>
      <c r="J230" s="42"/>
      <c r="K230" s="42"/>
      <c r="L230" s="46"/>
      <c r="M230" s="230"/>
      <c r="N230" s="231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143</v>
      </c>
      <c r="AU230" s="19" t="s">
        <v>85</v>
      </c>
    </row>
    <row r="231" s="13" customFormat="1">
      <c r="A231" s="13"/>
      <c r="B231" s="232"/>
      <c r="C231" s="233"/>
      <c r="D231" s="234" t="s">
        <v>145</v>
      </c>
      <c r="E231" s="235" t="s">
        <v>19</v>
      </c>
      <c r="F231" s="236" t="s">
        <v>352</v>
      </c>
      <c r="G231" s="233"/>
      <c r="H231" s="237">
        <v>146.59999999999999</v>
      </c>
      <c r="I231" s="238"/>
      <c r="J231" s="233"/>
      <c r="K231" s="233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145</v>
      </c>
      <c r="AU231" s="243" t="s">
        <v>85</v>
      </c>
      <c r="AV231" s="13" t="s">
        <v>85</v>
      </c>
      <c r="AW231" s="13" t="s">
        <v>35</v>
      </c>
      <c r="AX231" s="13" t="s">
        <v>76</v>
      </c>
      <c r="AY231" s="243" t="s">
        <v>134</v>
      </c>
    </row>
    <row r="232" s="14" customFormat="1">
      <c r="A232" s="14"/>
      <c r="B232" s="244"/>
      <c r="C232" s="245"/>
      <c r="D232" s="234" t="s">
        <v>145</v>
      </c>
      <c r="E232" s="246" t="s">
        <v>19</v>
      </c>
      <c r="F232" s="247" t="s">
        <v>147</v>
      </c>
      <c r="G232" s="245"/>
      <c r="H232" s="248">
        <v>146.59999999999999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145</v>
      </c>
      <c r="AU232" s="254" t="s">
        <v>85</v>
      </c>
      <c r="AV232" s="14" t="s">
        <v>141</v>
      </c>
      <c r="AW232" s="14" t="s">
        <v>35</v>
      </c>
      <c r="AX232" s="14" t="s">
        <v>83</v>
      </c>
      <c r="AY232" s="254" t="s">
        <v>134</v>
      </c>
    </row>
    <row r="233" s="2" customFormat="1" ht="16.5" customHeight="1">
      <c r="A233" s="40"/>
      <c r="B233" s="41"/>
      <c r="C233" s="255" t="s">
        <v>353</v>
      </c>
      <c r="D233" s="255" t="s">
        <v>236</v>
      </c>
      <c r="E233" s="256" t="s">
        <v>354</v>
      </c>
      <c r="F233" s="257" t="s">
        <v>355</v>
      </c>
      <c r="G233" s="258" t="s">
        <v>185</v>
      </c>
      <c r="H233" s="259">
        <v>149.53200000000001</v>
      </c>
      <c r="I233" s="260"/>
      <c r="J233" s="261">
        <f>ROUND(I233*H233,2)</f>
        <v>0</v>
      </c>
      <c r="K233" s="257" t="s">
        <v>140</v>
      </c>
      <c r="L233" s="262"/>
      <c r="M233" s="263" t="s">
        <v>19</v>
      </c>
      <c r="N233" s="264" t="s">
        <v>47</v>
      </c>
      <c r="O233" s="86"/>
      <c r="P233" s="223">
        <f>O233*H233</f>
        <v>0</v>
      </c>
      <c r="Q233" s="223">
        <v>0.080000000000000002</v>
      </c>
      <c r="R233" s="223">
        <f>Q233*H233</f>
        <v>11.962560000000002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182</v>
      </c>
      <c r="AT233" s="225" t="s">
        <v>236</v>
      </c>
      <c r="AU233" s="225" t="s">
        <v>85</v>
      </c>
      <c r="AY233" s="19" t="s">
        <v>134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83</v>
      </c>
      <c r="BK233" s="226">
        <f>ROUND(I233*H233,2)</f>
        <v>0</v>
      </c>
      <c r="BL233" s="19" t="s">
        <v>141</v>
      </c>
      <c r="BM233" s="225" t="s">
        <v>356</v>
      </c>
    </row>
    <row r="234" s="13" customFormat="1">
      <c r="A234" s="13"/>
      <c r="B234" s="232"/>
      <c r="C234" s="233"/>
      <c r="D234" s="234" t="s">
        <v>145</v>
      </c>
      <c r="E234" s="233"/>
      <c r="F234" s="236" t="s">
        <v>357</v>
      </c>
      <c r="G234" s="233"/>
      <c r="H234" s="237">
        <v>149.53200000000001</v>
      </c>
      <c r="I234" s="238"/>
      <c r="J234" s="233"/>
      <c r="K234" s="233"/>
      <c r="L234" s="239"/>
      <c r="M234" s="240"/>
      <c r="N234" s="241"/>
      <c r="O234" s="241"/>
      <c r="P234" s="241"/>
      <c r="Q234" s="241"/>
      <c r="R234" s="241"/>
      <c r="S234" s="241"/>
      <c r="T234" s="24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3" t="s">
        <v>145</v>
      </c>
      <c r="AU234" s="243" t="s">
        <v>85</v>
      </c>
      <c r="AV234" s="13" t="s">
        <v>85</v>
      </c>
      <c r="AW234" s="13" t="s">
        <v>4</v>
      </c>
      <c r="AX234" s="13" t="s">
        <v>83</v>
      </c>
      <c r="AY234" s="243" t="s">
        <v>134</v>
      </c>
    </row>
    <row r="235" s="2" customFormat="1" ht="24.15" customHeight="1">
      <c r="A235" s="40"/>
      <c r="B235" s="41"/>
      <c r="C235" s="214" t="s">
        <v>358</v>
      </c>
      <c r="D235" s="214" t="s">
        <v>136</v>
      </c>
      <c r="E235" s="215" t="s">
        <v>359</v>
      </c>
      <c r="F235" s="216" t="s">
        <v>360</v>
      </c>
      <c r="G235" s="217" t="s">
        <v>185</v>
      </c>
      <c r="H235" s="218">
        <v>116.59999999999999</v>
      </c>
      <c r="I235" s="219"/>
      <c r="J235" s="220">
        <f>ROUND(I235*H235,2)</f>
        <v>0</v>
      </c>
      <c r="K235" s="216" t="s">
        <v>140</v>
      </c>
      <c r="L235" s="46"/>
      <c r="M235" s="221" t="s">
        <v>19</v>
      </c>
      <c r="N235" s="222" t="s">
        <v>47</v>
      </c>
      <c r="O235" s="86"/>
      <c r="P235" s="223">
        <f>O235*H235</f>
        <v>0</v>
      </c>
      <c r="Q235" s="223">
        <v>0.18292</v>
      </c>
      <c r="R235" s="223">
        <f>Q235*H235</f>
        <v>21.328471999999998</v>
      </c>
      <c r="S235" s="223">
        <v>0</v>
      </c>
      <c r="T235" s="224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25" t="s">
        <v>141</v>
      </c>
      <c r="AT235" s="225" t="s">
        <v>136</v>
      </c>
      <c r="AU235" s="225" t="s">
        <v>85</v>
      </c>
      <c r="AY235" s="19" t="s">
        <v>134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9" t="s">
        <v>83</v>
      </c>
      <c r="BK235" s="226">
        <f>ROUND(I235*H235,2)</f>
        <v>0</v>
      </c>
      <c r="BL235" s="19" t="s">
        <v>141</v>
      </c>
      <c r="BM235" s="225" t="s">
        <v>361</v>
      </c>
    </row>
    <row r="236" s="2" customFormat="1">
      <c r="A236" s="40"/>
      <c r="B236" s="41"/>
      <c r="C236" s="42"/>
      <c r="D236" s="227" t="s">
        <v>143</v>
      </c>
      <c r="E236" s="42"/>
      <c r="F236" s="228" t="s">
        <v>362</v>
      </c>
      <c r="G236" s="42"/>
      <c r="H236" s="42"/>
      <c r="I236" s="229"/>
      <c r="J236" s="42"/>
      <c r="K236" s="42"/>
      <c r="L236" s="46"/>
      <c r="M236" s="230"/>
      <c r="N236" s="231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143</v>
      </c>
      <c r="AU236" s="19" t="s">
        <v>85</v>
      </c>
    </row>
    <row r="237" s="13" customFormat="1">
      <c r="A237" s="13"/>
      <c r="B237" s="232"/>
      <c r="C237" s="233"/>
      <c r="D237" s="234" t="s">
        <v>145</v>
      </c>
      <c r="E237" s="235" t="s">
        <v>19</v>
      </c>
      <c r="F237" s="236" t="s">
        <v>363</v>
      </c>
      <c r="G237" s="233"/>
      <c r="H237" s="237">
        <v>116.59999999999999</v>
      </c>
      <c r="I237" s="238"/>
      <c r="J237" s="233"/>
      <c r="K237" s="233"/>
      <c r="L237" s="239"/>
      <c r="M237" s="240"/>
      <c r="N237" s="241"/>
      <c r="O237" s="241"/>
      <c r="P237" s="241"/>
      <c r="Q237" s="241"/>
      <c r="R237" s="241"/>
      <c r="S237" s="241"/>
      <c r="T237" s="24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3" t="s">
        <v>145</v>
      </c>
      <c r="AU237" s="243" t="s">
        <v>85</v>
      </c>
      <c r="AV237" s="13" t="s">
        <v>85</v>
      </c>
      <c r="AW237" s="13" t="s">
        <v>35</v>
      </c>
      <c r="AX237" s="13" t="s">
        <v>76</v>
      </c>
      <c r="AY237" s="243" t="s">
        <v>134</v>
      </c>
    </row>
    <row r="238" s="14" customFormat="1">
      <c r="A238" s="14"/>
      <c r="B238" s="244"/>
      <c r="C238" s="245"/>
      <c r="D238" s="234" t="s">
        <v>145</v>
      </c>
      <c r="E238" s="246" t="s">
        <v>19</v>
      </c>
      <c r="F238" s="247" t="s">
        <v>147</v>
      </c>
      <c r="G238" s="245"/>
      <c r="H238" s="248">
        <v>116.59999999999999</v>
      </c>
      <c r="I238" s="249"/>
      <c r="J238" s="245"/>
      <c r="K238" s="245"/>
      <c r="L238" s="250"/>
      <c r="M238" s="251"/>
      <c r="N238" s="252"/>
      <c r="O238" s="252"/>
      <c r="P238" s="252"/>
      <c r="Q238" s="252"/>
      <c r="R238" s="252"/>
      <c r="S238" s="252"/>
      <c r="T238" s="25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4" t="s">
        <v>145</v>
      </c>
      <c r="AU238" s="254" t="s">
        <v>85</v>
      </c>
      <c r="AV238" s="14" t="s">
        <v>141</v>
      </c>
      <c r="AW238" s="14" t="s">
        <v>35</v>
      </c>
      <c r="AX238" s="14" t="s">
        <v>83</v>
      </c>
      <c r="AY238" s="254" t="s">
        <v>134</v>
      </c>
    </row>
    <row r="239" s="2" customFormat="1" ht="16.5" customHeight="1">
      <c r="A239" s="40"/>
      <c r="B239" s="41"/>
      <c r="C239" s="255" t="s">
        <v>364</v>
      </c>
      <c r="D239" s="255" t="s">
        <v>236</v>
      </c>
      <c r="E239" s="256" t="s">
        <v>365</v>
      </c>
      <c r="F239" s="257" t="s">
        <v>366</v>
      </c>
      <c r="G239" s="258" t="s">
        <v>185</v>
      </c>
      <c r="H239" s="259">
        <v>118.932</v>
      </c>
      <c r="I239" s="260"/>
      <c r="J239" s="261">
        <f>ROUND(I239*H239,2)</f>
        <v>0</v>
      </c>
      <c r="K239" s="257" t="s">
        <v>140</v>
      </c>
      <c r="L239" s="262"/>
      <c r="M239" s="263" t="s">
        <v>19</v>
      </c>
      <c r="N239" s="264" t="s">
        <v>47</v>
      </c>
      <c r="O239" s="86"/>
      <c r="P239" s="223">
        <f>O239*H239</f>
        <v>0</v>
      </c>
      <c r="Q239" s="223">
        <v>0.044999999999999998</v>
      </c>
      <c r="R239" s="223">
        <f>Q239*H239</f>
        <v>5.3519399999999999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182</v>
      </c>
      <c r="AT239" s="225" t="s">
        <v>236</v>
      </c>
      <c r="AU239" s="225" t="s">
        <v>85</v>
      </c>
      <c r="AY239" s="19" t="s">
        <v>134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83</v>
      </c>
      <c r="BK239" s="226">
        <f>ROUND(I239*H239,2)</f>
        <v>0</v>
      </c>
      <c r="BL239" s="19" t="s">
        <v>141</v>
      </c>
      <c r="BM239" s="225" t="s">
        <v>367</v>
      </c>
    </row>
    <row r="240" s="13" customFormat="1">
      <c r="A240" s="13"/>
      <c r="B240" s="232"/>
      <c r="C240" s="233"/>
      <c r="D240" s="234" t="s">
        <v>145</v>
      </c>
      <c r="E240" s="233"/>
      <c r="F240" s="236" t="s">
        <v>368</v>
      </c>
      <c r="G240" s="233"/>
      <c r="H240" s="237">
        <v>118.932</v>
      </c>
      <c r="I240" s="238"/>
      <c r="J240" s="233"/>
      <c r="K240" s="233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145</v>
      </c>
      <c r="AU240" s="243" t="s">
        <v>85</v>
      </c>
      <c r="AV240" s="13" t="s">
        <v>85</v>
      </c>
      <c r="AW240" s="13" t="s">
        <v>4</v>
      </c>
      <c r="AX240" s="13" t="s">
        <v>83</v>
      </c>
      <c r="AY240" s="243" t="s">
        <v>134</v>
      </c>
    </row>
    <row r="241" s="2" customFormat="1" ht="16.5" customHeight="1">
      <c r="A241" s="40"/>
      <c r="B241" s="41"/>
      <c r="C241" s="214" t="s">
        <v>369</v>
      </c>
      <c r="D241" s="214" t="s">
        <v>136</v>
      </c>
      <c r="E241" s="215" t="s">
        <v>370</v>
      </c>
      <c r="F241" s="216" t="s">
        <v>371</v>
      </c>
      <c r="G241" s="217" t="s">
        <v>208</v>
      </c>
      <c r="H241" s="218">
        <v>14.926</v>
      </c>
      <c r="I241" s="219"/>
      <c r="J241" s="220">
        <f>ROUND(I241*H241,2)</f>
        <v>0</v>
      </c>
      <c r="K241" s="216" t="s">
        <v>140</v>
      </c>
      <c r="L241" s="46"/>
      <c r="M241" s="221" t="s">
        <v>19</v>
      </c>
      <c r="N241" s="222" t="s">
        <v>47</v>
      </c>
      <c r="O241" s="86"/>
      <c r="P241" s="223">
        <f>O241*H241</f>
        <v>0</v>
      </c>
      <c r="Q241" s="223">
        <v>2.2563399999999998</v>
      </c>
      <c r="R241" s="223">
        <f>Q241*H241</f>
        <v>33.678130839999994</v>
      </c>
      <c r="S241" s="223">
        <v>0</v>
      </c>
      <c r="T241" s="224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25" t="s">
        <v>141</v>
      </c>
      <c r="AT241" s="225" t="s">
        <v>136</v>
      </c>
      <c r="AU241" s="225" t="s">
        <v>85</v>
      </c>
      <c r="AY241" s="19" t="s">
        <v>134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9" t="s">
        <v>83</v>
      </c>
      <c r="BK241" s="226">
        <f>ROUND(I241*H241,2)</f>
        <v>0</v>
      </c>
      <c r="BL241" s="19" t="s">
        <v>141</v>
      </c>
      <c r="BM241" s="225" t="s">
        <v>372</v>
      </c>
    </row>
    <row r="242" s="2" customFormat="1">
      <c r="A242" s="40"/>
      <c r="B242" s="41"/>
      <c r="C242" s="42"/>
      <c r="D242" s="227" t="s">
        <v>143</v>
      </c>
      <c r="E242" s="42"/>
      <c r="F242" s="228" t="s">
        <v>373</v>
      </c>
      <c r="G242" s="42"/>
      <c r="H242" s="42"/>
      <c r="I242" s="229"/>
      <c r="J242" s="42"/>
      <c r="K242" s="42"/>
      <c r="L242" s="46"/>
      <c r="M242" s="230"/>
      <c r="N242" s="231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143</v>
      </c>
      <c r="AU242" s="19" t="s">
        <v>85</v>
      </c>
    </row>
    <row r="243" s="13" customFormat="1">
      <c r="A243" s="13"/>
      <c r="B243" s="232"/>
      <c r="C243" s="233"/>
      <c r="D243" s="234" t="s">
        <v>145</v>
      </c>
      <c r="E243" s="235" t="s">
        <v>19</v>
      </c>
      <c r="F243" s="236" t="s">
        <v>374</v>
      </c>
      <c r="G243" s="233"/>
      <c r="H243" s="237">
        <v>4.6639999999999997</v>
      </c>
      <c r="I243" s="238"/>
      <c r="J243" s="233"/>
      <c r="K243" s="233"/>
      <c r="L243" s="239"/>
      <c r="M243" s="240"/>
      <c r="N243" s="241"/>
      <c r="O243" s="241"/>
      <c r="P243" s="241"/>
      <c r="Q243" s="241"/>
      <c r="R243" s="241"/>
      <c r="S243" s="241"/>
      <c r="T243" s="24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3" t="s">
        <v>145</v>
      </c>
      <c r="AU243" s="243" t="s">
        <v>85</v>
      </c>
      <c r="AV243" s="13" t="s">
        <v>85</v>
      </c>
      <c r="AW243" s="13" t="s">
        <v>35</v>
      </c>
      <c r="AX243" s="13" t="s">
        <v>76</v>
      </c>
      <c r="AY243" s="243" t="s">
        <v>134</v>
      </c>
    </row>
    <row r="244" s="13" customFormat="1">
      <c r="A244" s="13"/>
      <c r="B244" s="232"/>
      <c r="C244" s="233"/>
      <c r="D244" s="234" t="s">
        <v>145</v>
      </c>
      <c r="E244" s="235" t="s">
        <v>19</v>
      </c>
      <c r="F244" s="236" t="s">
        <v>375</v>
      </c>
      <c r="G244" s="233"/>
      <c r="H244" s="237">
        <v>10.262000000000001</v>
      </c>
      <c r="I244" s="238"/>
      <c r="J244" s="233"/>
      <c r="K244" s="233"/>
      <c r="L244" s="239"/>
      <c r="M244" s="240"/>
      <c r="N244" s="241"/>
      <c r="O244" s="241"/>
      <c r="P244" s="241"/>
      <c r="Q244" s="241"/>
      <c r="R244" s="241"/>
      <c r="S244" s="241"/>
      <c r="T244" s="24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3" t="s">
        <v>145</v>
      </c>
      <c r="AU244" s="243" t="s">
        <v>85</v>
      </c>
      <c r="AV244" s="13" t="s">
        <v>85</v>
      </c>
      <c r="AW244" s="13" t="s">
        <v>35</v>
      </c>
      <c r="AX244" s="13" t="s">
        <v>76</v>
      </c>
      <c r="AY244" s="243" t="s">
        <v>134</v>
      </c>
    </row>
    <row r="245" s="14" customFormat="1">
      <c r="A245" s="14"/>
      <c r="B245" s="244"/>
      <c r="C245" s="245"/>
      <c r="D245" s="234" t="s">
        <v>145</v>
      </c>
      <c r="E245" s="246" t="s">
        <v>19</v>
      </c>
      <c r="F245" s="247" t="s">
        <v>147</v>
      </c>
      <c r="G245" s="245"/>
      <c r="H245" s="248">
        <v>14.926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4" t="s">
        <v>145</v>
      </c>
      <c r="AU245" s="254" t="s">
        <v>85</v>
      </c>
      <c r="AV245" s="14" t="s">
        <v>141</v>
      </c>
      <c r="AW245" s="14" t="s">
        <v>35</v>
      </c>
      <c r="AX245" s="14" t="s">
        <v>83</v>
      </c>
      <c r="AY245" s="254" t="s">
        <v>134</v>
      </c>
    </row>
    <row r="246" s="2" customFormat="1" ht="21.75" customHeight="1">
      <c r="A246" s="40"/>
      <c r="B246" s="41"/>
      <c r="C246" s="214" t="s">
        <v>376</v>
      </c>
      <c r="D246" s="214" t="s">
        <v>136</v>
      </c>
      <c r="E246" s="215" t="s">
        <v>377</v>
      </c>
      <c r="F246" s="216" t="s">
        <v>378</v>
      </c>
      <c r="G246" s="217" t="s">
        <v>185</v>
      </c>
      <c r="H246" s="218">
        <v>118.59999999999999</v>
      </c>
      <c r="I246" s="219"/>
      <c r="J246" s="220">
        <f>ROUND(I246*H246,2)</f>
        <v>0</v>
      </c>
      <c r="K246" s="216" t="s">
        <v>140</v>
      </c>
      <c r="L246" s="46"/>
      <c r="M246" s="221" t="s">
        <v>19</v>
      </c>
      <c r="N246" s="222" t="s">
        <v>47</v>
      </c>
      <c r="O246" s="86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141</v>
      </c>
      <c r="AT246" s="225" t="s">
        <v>136</v>
      </c>
      <c r="AU246" s="225" t="s">
        <v>85</v>
      </c>
      <c r="AY246" s="19" t="s">
        <v>134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83</v>
      </c>
      <c r="BK246" s="226">
        <f>ROUND(I246*H246,2)</f>
        <v>0</v>
      </c>
      <c r="BL246" s="19" t="s">
        <v>141</v>
      </c>
      <c r="BM246" s="225" t="s">
        <v>379</v>
      </c>
    </row>
    <row r="247" s="2" customFormat="1">
      <c r="A247" s="40"/>
      <c r="B247" s="41"/>
      <c r="C247" s="42"/>
      <c r="D247" s="227" t="s">
        <v>143</v>
      </c>
      <c r="E247" s="42"/>
      <c r="F247" s="228" t="s">
        <v>380</v>
      </c>
      <c r="G247" s="42"/>
      <c r="H247" s="42"/>
      <c r="I247" s="229"/>
      <c r="J247" s="42"/>
      <c r="K247" s="42"/>
      <c r="L247" s="46"/>
      <c r="M247" s="230"/>
      <c r="N247" s="231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143</v>
      </c>
      <c r="AU247" s="19" t="s">
        <v>85</v>
      </c>
    </row>
    <row r="248" s="15" customFormat="1">
      <c r="A248" s="15"/>
      <c r="B248" s="265"/>
      <c r="C248" s="266"/>
      <c r="D248" s="234" t="s">
        <v>145</v>
      </c>
      <c r="E248" s="267" t="s">
        <v>19</v>
      </c>
      <c r="F248" s="268" t="s">
        <v>381</v>
      </c>
      <c r="G248" s="266"/>
      <c r="H248" s="267" t="s">
        <v>19</v>
      </c>
      <c r="I248" s="269"/>
      <c r="J248" s="266"/>
      <c r="K248" s="266"/>
      <c r="L248" s="270"/>
      <c r="M248" s="271"/>
      <c r="N248" s="272"/>
      <c r="O248" s="272"/>
      <c r="P248" s="272"/>
      <c r="Q248" s="272"/>
      <c r="R248" s="272"/>
      <c r="S248" s="272"/>
      <c r="T248" s="273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4" t="s">
        <v>145</v>
      </c>
      <c r="AU248" s="274" t="s">
        <v>85</v>
      </c>
      <c r="AV248" s="15" t="s">
        <v>83</v>
      </c>
      <c r="AW248" s="15" t="s">
        <v>35</v>
      </c>
      <c r="AX248" s="15" t="s">
        <v>76</v>
      </c>
      <c r="AY248" s="274" t="s">
        <v>134</v>
      </c>
    </row>
    <row r="249" s="13" customFormat="1">
      <c r="A249" s="13"/>
      <c r="B249" s="232"/>
      <c r="C249" s="233"/>
      <c r="D249" s="234" t="s">
        <v>145</v>
      </c>
      <c r="E249" s="235" t="s">
        <v>19</v>
      </c>
      <c r="F249" s="236" t="s">
        <v>382</v>
      </c>
      <c r="G249" s="233"/>
      <c r="H249" s="237">
        <v>118.59999999999999</v>
      </c>
      <c r="I249" s="238"/>
      <c r="J249" s="233"/>
      <c r="K249" s="233"/>
      <c r="L249" s="239"/>
      <c r="M249" s="240"/>
      <c r="N249" s="241"/>
      <c r="O249" s="241"/>
      <c r="P249" s="241"/>
      <c r="Q249" s="241"/>
      <c r="R249" s="241"/>
      <c r="S249" s="241"/>
      <c r="T249" s="24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3" t="s">
        <v>145</v>
      </c>
      <c r="AU249" s="243" t="s">
        <v>85</v>
      </c>
      <c r="AV249" s="13" t="s">
        <v>85</v>
      </c>
      <c r="AW249" s="13" t="s">
        <v>35</v>
      </c>
      <c r="AX249" s="13" t="s">
        <v>76</v>
      </c>
      <c r="AY249" s="243" t="s">
        <v>134</v>
      </c>
    </row>
    <row r="250" s="14" customFormat="1">
      <c r="A250" s="14"/>
      <c r="B250" s="244"/>
      <c r="C250" s="245"/>
      <c r="D250" s="234" t="s">
        <v>145</v>
      </c>
      <c r="E250" s="246" t="s">
        <v>19</v>
      </c>
      <c r="F250" s="247" t="s">
        <v>147</v>
      </c>
      <c r="G250" s="245"/>
      <c r="H250" s="248">
        <v>118.59999999999999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4" t="s">
        <v>145</v>
      </c>
      <c r="AU250" s="254" t="s">
        <v>85</v>
      </c>
      <c r="AV250" s="14" t="s">
        <v>141</v>
      </c>
      <c r="AW250" s="14" t="s">
        <v>35</v>
      </c>
      <c r="AX250" s="14" t="s">
        <v>83</v>
      </c>
      <c r="AY250" s="254" t="s">
        <v>134</v>
      </c>
    </row>
    <row r="251" s="2" customFormat="1" ht="24.15" customHeight="1">
      <c r="A251" s="40"/>
      <c r="B251" s="41"/>
      <c r="C251" s="214" t="s">
        <v>383</v>
      </c>
      <c r="D251" s="214" t="s">
        <v>136</v>
      </c>
      <c r="E251" s="215" t="s">
        <v>384</v>
      </c>
      <c r="F251" s="216" t="s">
        <v>385</v>
      </c>
      <c r="G251" s="217" t="s">
        <v>185</v>
      </c>
      <c r="H251" s="218">
        <v>118.59999999999999</v>
      </c>
      <c r="I251" s="219"/>
      <c r="J251" s="220">
        <f>ROUND(I251*H251,2)</f>
        <v>0</v>
      </c>
      <c r="K251" s="216" t="s">
        <v>140</v>
      </c>
      <c r="L251" s="46"/>
      <c r="M251" s="221" t="s">
        <v>19</v>
      </c>
      <c r="N251" s="222" t="s">
        <v>47</v>
      </c>
      <c r="O251" s="86"/>
      <c r="P251" s="223">
        <f>O251*H251</f>
        <v>0</v>
      </c>
      <c r="Q251" s="223">
        <v>9.0000000000000006E-05</v>
      </c>
      <c r="R251" s="223">
        <f>Q251*H251</f>
        <v>0.010674</v>
      </c>
      <c r="S251" s="223">
        <v>0</v>
      </c>
      <c r="T251" s="22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141</v>
      </c>
      <c r="AT251" s="225" t="s">
        <v>136</v>
      </c>
      <c r="AU251" s="225" t="s">
        <v>85</v>
      </c>
      <c r="AY251" s="19" t="s">
        <v>134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83</v>
      </c>
      <c r="BK251" s="226">
        <f>ROUND(I251*H251,2)</f>
        <v>0</v>
      </c>
      <c r="BL251" s="19" t="s">
        <v>141</v>
      </c>
      <c r="BM251" s="225" t="s">
        <v>386</v>
      </c>
    </row>
    <row r="252" s="2" customFormat="1">
      <c r="A252" s="40"/>
      <c r="B252" s="41"/>
      <c r="C252" s="42"/>
      <c r="D252" s="227" t="s">
        <v>143</v>
      </c>
      <c r="E252" s="42"/>
      <c r="F252" s="228" t="s">
        <v>387</v>
      </c>
      <c r="G252" s="42"/>
      <c r="H252" s="42"/>
      <c r="I252" s="229"/>
      <c r="J252" s="42"/>
      <c r="K252" s="42"/>
      <c r="L252" s="46"/>
      <c r="M252" s="230"/>
      <c r="N252" s="231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143</v>
      </c>
      <c r="AU252" s="19" t="s">
        <v>85</v>
      </c>
    </row>
    <row r="253" s="15" customFormat="1">
      <c r="A253" s="15"/>
      <c r="B253" s="265"/>
      <c r="C253" s="266"/>
      <c r="D253" s="234" t="s">
        <v>145</v>
      </c>
      <c r="E253" s="267" t="s">
        <v>19</v>
      </c>
      <c r="F253" s="268" t="s">
        <v>381</v>
      </c>
      <c r="G253" s="266"/>
      <c r="H253" s="267" t="s">
        <v>19</v>
      </c>
      <c r="I253" s="269"/>
      <c r="J253" s="266"/>
      <c r="K253" s="266"/>
      <c r="L253" s="270"/>
      <c r="M253" s="271"/>
      <c r="N253" s="272"/>
      <c r="O253" s="272"/>
      <c r="P253" s="272"/>
      <c r="Q253" s="272"/>
      <c r="R253" s="272"/>
      <c r="S253" s="272"/>
      <c r="T253" s="273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4" t="s">
        <v>145</v>
      </c>
      <c r="AU253" s="274" t="s">
        <v>85</v>
      </c>
      <c r="AV253" s="15" t="s">
        <v>83</v>
      </c>
      <c r="AW253" s="15" t="s">
        <v>35</v>
      </c>
      <c r="AX253" s="15" t="s">
        <v>76</v>
      </c>
      <c r="AY253" s="274" t="s">
        <v>134</v>
      </c>
    </row>
    <row r="254" s="13" customFormat="1">
      <c r="A254" s="13"/>
      <c r="B254" s="232"/>
      <c r="C254" s="233"/>
      <c r="D254" s="234" t="s">
        <v>145</v>
      </c>
      <c r="E254" s="235" t="s">
        <v>19</v>
      </c>
      <c r="F254" s="236" t="s">
        <v>388</v>
      </c>
      <c r="G254" s="233"/>
      <c r="H254" s="237">
        <v>118.59999999999999</v>
      </c>
      <c r="I254" s="238"/>
      <c r="J254" s="233"/>
      <c r="K254" s="233"/>
      <c r="L254" s="239"/>
      <c r="M254" s="240"/>
      <c r="N254" s="241"/>
      <c r="O254" s="241"/>
      <c r="P254" s="241"/>
      <c r="Q254" s="241"/>
      <c r="R254" s="241"/>
      <c r="S254" s="241"/>
      <c r="T254" s="24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3" t="s">
        <v>145</v>
      </c>
      <c r="AU254" s="243" t="s">
        <v>85</v>
      </c>
      <c r="AV254" s="13" t="s">
        <v>85</v>
      </c>
      <c r="AW254" s="13" t="s">
        <v>35</v>
      </c>
      <c r="AX254" s="13" t="s">
        <v>76</v>
      </c>
      <c r="AY254" s="243" t="s">
        <v>134</v>
      </c>
    </row>
    <row r="255" s="14" customFormat="1">
      <c r="A255" s="14"/>
      <c r="B255" s="244"/>
      <c r="C255" s="245"/>
      <c r="D255" s="234" t="s">
        <v>145</v>
      </c>
      <c r="E255" s="246" t="s">
        <v>19</v>
      </c>
      <c r="F255" s="247" t="s">
        <v>147</v>
      </c>
      <c r="G255" s="245"/>
      <c r="H255" s="248">
        <v>118.59999999999999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4" t="s">
        <v>145</v>
      </c>
      <c r="AU255" s="254" t="s">
        <v>85</v>
      </c>
      <c r="AV255" s="14" t="s">
        <v>141</v>
      </c>
      <c r="AW255" s="14" t="s">
        <v>35</v>
      </c>
      <c r="AX255" s="14" t="s">
        <v>83</v>
      </c>
      <c r="AY255" s="254" t="s">
        <v>134</v>
      </c>
    </row>
    <row r="256" s="2" customFormat="1" ht="16.5" customHeight="1">
      <c r="A256" s="40"/>
      <c r="B256" s="41"/>
      <c r="C256" s="214" t="s">
        <v>389</v>
      </c>
      <c r="D256" s="214" t="s">
        <v>136</v>
      </c>
      <c r="E256" s="215" t="s">
        <v>390</v>
      </c>
      <c r="F256" s="216" t="s">
        <v>391</v>
      </c>
      <c r="G256" s="217" t="s">
        <v>185</v>
      </c>
      <c r="H256" s="218">
        <v>118.59999999999999</v>
      </c>
      <c r="I256" s="219"/>
      <c r="J256" s="220">
        <f>ROUND(I256*H256,2)</f>
        <v>0</v>
      </c>
      <c r="K256" s="216" t="s">
        <v>140</v>
      </c>
      <c r="L256" s="46"/>
      <c r="M256" s="221" t="s">
        <v>19</v>
      </c>
      <c r="N256" s="222" t="s">
        <v>47</v>
      </c>
      <c r="O256" s="86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141</v>
      </c>
      <c r="AT256" s="225" t="s">
        <v>136</v>
      </c>
      <c r="AU256" s="225" t="s">
        <v>85</v>
      </c>
      <c r="AY256" s="19" t="s">
        <v>134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83</v>
      </c>
      <c r="BK256" s="226">
        <f>ROUND(I256*H256,2)</f>
        <v>0</v>
      </c>
      <c r="BL256" s="19" t="s">
        <v>141</v>
      </c>
      <c r="BM256" s="225" t="s">
        <v>392</v>
      </c>
    </row>
    <row r="257" s="2" customFormat="1">
      <c r="A257" s="40"/>
      <c r="B257" s="41"/>
      <c r="C257" s="42"/>
      <c r="D257" s="227" t="s">
        <v>143</v>
      </c>
      <c r="E257" s="42"/>
      <c r="F257" s="228" t="s">
        <v>393</v>
      </c>
      <c r="G257" s="42"/>
      <c r="H257" s="42"/>
      <c r="I257" s="229"/>
      <c r="J257" s="42"/>
      <c r="K257" s="42"/>
      <c r="L257" s="46"/>
      <c r="M257" s="230"/>
      <c r="N257" s="231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143</v>
      </c>
      <c r="AU257" s="19" t="s">
        <v>85</v>
      </c>
    </row>
    <row r="258" s="13" customFormat="1">
      <c r="A258" s="13"/>
      <c r="B258" s="232"/>
      <c r="C258" s="233"/>
      <c r="D258" s="234" t="s">
        <v>145</v>
      </c>
      <c r="E258" s="235" t="s">
        <v>19</v>
      </c>
      <c r="F258" s="236" t="s">
        <v>394</v>
      </c>
      <c r="G258" s="233"/>
      <c r="H258" s="237">
        <v>118.59999999999999</v>
      </c>
      <c r="I258" s="238"/>
      <c r="J258" s="233"/>
      <c r="K258" s="233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145</v>
      </c>
      <c r="AU258" s="243" t="s">
        <v>85</v>
      </c>
      <c r="AV258" s="13" t="s">
        <v>85</v>
      </c>
      <c r="AW258" s="13" t="s">
        <v>35</v>
      </c>
      <c r="AX258" s="13" t="s">
        <v>76</v>
      </c>
      <c r="AY258" s="243" t="s">
        <v>134</v>
      </c>
    </row>
    <row r="259" s="14" customFormat="1">
      <c r="A259" s="14"/>
      <c r="B259" s="244"/>
      <c r="C259" s="245"/>
      <c r="D259" s="234" t="s">
        <v>145</v>
      </c>
      <c r="E259" s="246" t="s">
        <v>19</v>
      </c>
      <c r="F259" s="247" t="s">
        <v>147</v>
      </c>
      <c r="G259" s="245"/>
      <c r="H259" s="248">
        <v>118.59999999999999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145</v>
      </c>
      <c r="AU259" s="254" t="s">
        <v>85</v>
      </c>
      <c r="AV259" s="14" t="s">
        <v>141</v>
      </c>
      <c r="AW259" s="14" t="s">
        <v>35</v>
      </c>
      <c r="AX259" s="14" t="s">
        <v>83</v>
      </c>
      <c r="AY259" s="254" t="s">
        <v>134</v>
      </c>
    </row>
    <row r="260" s="2" customFormat="1" ht="21.75" customHeight="1">
      <c r="A260" s="40"/>
      <c r="B260" s="41"/>
      <c r="C260" s="214" t="s">
        <v>395</v>
      </c>
      <c r="D260" s="214" t="s">
        <v>136</v>
      </c>
      <c r="E260" s="215" t="s">
        <v>396</v>
      </c>
      <c r="F260" s="216" t="s">
        <v>397</v>
      </c>
      <c r="G260" s="217" t="s">
        <v>139</v>
      </c>
      <c r="H260" s="218">
        <v>1000</v>
      </c>
      <c r="I260" s="219"/>
      <c r="J260" s="220">
        <f>ROUND(I260*H260,2)</f>
        <v>0</v>
      </c>
      <c r="K260" s="216" t="s">
        <v>140</v>
      </c>
      <c r="L260" s="46"/>
      <c r="M260" s="221" t="s">
        <v>19</v>
      </c>
      <c r="N260" s="222" t="s">
        <v>47</v>
      </c>
      <c r="O260" s="86"/>
      <c r="P260" s="223">
        <f>O260*H260</f>
        <v>0</v>
      </c>
      <c r="Q260" s="223">
        <v>0</v>
      </c>
      <c r="R260" s="223">
        <f>Q260*H260</f>
        <v>0</v>
      </c>
      <c r="S260" s="223">
        <v>0.01</v>
      </c>
      <c r="T260" s="224">
        <f>S260*H260</f>
        <v>10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25" t="s">
        <v>141</v>
      </c>
      <c r="AT260" s="225" t="s">
        <v>136</v>
      </c>
      <c r="AU260" s="225" t="s">
        <v>85</v>
      </c>
      <c r="AY260" s="19" t="s">
        <v>134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9" t="s">
        <v>83</v>
      </c>
      <c r="BK260" s="226">
        <f>ROUND(I260*H260,2)</f>
        <v>0</v>
      </c>
      <c r="BL260" s="19" t="s">
        <v>141</v>
      </c>
      <c r="BM260" s="225" t="s">
        <v>398</v>
      </c>
    </row>
    <row r="261" s="2" customFormat="1">
      <c r="A261" s="40"/>
      <c r="B261" s="41"/>
      <c r="C261" s="42"/>
      <c r="D261" s="227" t="s">
        <v>143</v>
      </c>
      <c r="E261" s="42"/>
      <c r="F261" s="228" t="s">
        <v>399</v>
      </c>
      <c r="G261" s="42"/>
      <c r="H261" s="42"/>
      <c r="I261" s="229"/>
      <c r="J261" s="42"/>
      <c r="K261" s="42"/>
      <c r="L261" s="46"/>
      <c r="M261" s="230"/>
      <c r="N261" s="231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143</v>
      </c>
      <c r="AU261" s="19" t="s">
        <v>85</v>
      </c>
    </row>
    <row r="262" s="13" customFormat="1">
      <c r="A262" s="13"/>
      <c r="B262" s="232"/>
      <c r="C262" s="233"/>
      <c r="D262" s="234" t="s">
        <v>145</v>
      </c>
      <c r="E262" s="235" t="s">
        <v>19</v>
      </c>
      <c r="F262" s="236" t="s">
        <v>400</v>
      </c>
      <c r="G262" s="233"/>
      <c r="H262" s="237">
        <v>1000</v>
      </c>
      <c r="I262" s="238"/>
      <c r="J262" s="233"/>
      <c r="K262" s="233"/>
      <c r="L262" s="239"/>
      <c r="M262" s="240"/>
      <c r="N262" s="241"/>
      <c r="O262" s="241"/>
      <c r="P262" s="241"/>
      <c r="Q262" s="241"/>
      <c r="R262" s="241"/>
      <c r="S262" s="241"/>
      <c r="T262" s="24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3" t="s">
        <v>145</v>
      </c>
      <c r="AU262" s="243" t="s">
        <v>85</v>
      </c>
      <c r="AV262" s="13" t="s">
        <v>85</v>
      </c>
      <c r="AW262" s="13" t="s">
        <v>35</v>
      </c>
      <c r="AX262" s="13" t="s">
        <v>76</v>
      </c>
      <c r="AY262" s="243" t="s">
        <v>134</v>
      </c>
    </row>
    <row r="263" s="14" customFormat="1">
      <c r="A263" s="14"/>
      <c r="B263" s="244"/>
      <c r="C263" s="245"/>
      <c r="D263" s="234" t="s">
        <v>145</v>
      </c>
      <c r="E263" s="246" t="s">
        <v>19</v>
      </c>
      <c r="F263" s="247" t="s">
        <v>147</v>
      </c>
      <c r="G263" s="245"/>
      <c r="H263" s="248">
        <v>1000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145</v>
      </c>
      <c r="AU263" s="254" t="s">
        <v>85</v>
      </c>
      <c r="AV263" s="14" t="s">
        <v>141</v>
      </c>
      <c r="AW263" s="14" t="s">
        <v>35</v>
      </c>
      <c r="AX263" s="14" t="s">
        <v>83</v>
      </c>
      <c r="AY263" s="254" t="s">
        <v>134</v>
      </c>
    </row>
    <row r="264" s="12" customFormat="1" ht="22.8" customHeight="1">
      <c r="A264" s="12"/>
      <c r="B264" s="198"/>
      <c r="C264" s="199"/>
      <c r="D264" s="200" t="s">
        <v>75</v>
      </c>
      <c r="E264" s="212" t="s">
        <v>401</v>
      </c>
      <c r="F264" s="212" t="s">
        <v>402</v>
      </c>
      <c r="G264" s="199"/>
      <c r="H264" s="199"/>
      <c r="I264" s="202"/>
      <c r="J264" s="213">
        <f>BK264</f>
        <v>0</v>
      </c>
      <c r="K264" s="199"/>
      <c r="L264" s="204"/>
      <c r="M264" s="205"/>
      <c r="N264" s="206"/>
      <c r="O264" s="206"/>
      <c r="P264" s="207">
        <f>SUM(P265:P304)</f>
        <v>0</v>
      </c>
      <c r="Q264" s="206"/>
      <c r="R264" s="207">
        <f>SUM(R265:R304)</f>
        <v>0</v>
      </c>
      <c r="S264" s="206"/>
      <c r="T264" s="208">
        <f>SUM(T265:T304)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9" t="s">
        <v>83</v>
      </c>
      <c r="AT264" s="210" t="s">
        <v>75</v>
      </c>
      <c r="AU264" s="210" t="s">
        <v>83</v>
      </c>
      <c r="AY264" s="209" t="s">
        <v>134</v>
      </c>
      <c r="BK264" s="211">
        <f>SUM(BK265:BK304)</f>
        <v>0</v>
      </c>
    </row>
    <row r="265" s="2" customFormat="1" ht="24.15" customHeight="1">
      <c r="A265" s="40"/>
      <c r="B265" s="41"/>
      <c r="C265" s="214" t="s">
        <v>403</v>
      </c>
      <c r="D265" s="214" t="s">
        <v>136</v>
      </c>
      <c r="E265" s="215" t="s">
        <v>404</v>
      </c>
      <c r="F265" s="216" t="s">
        <v>405</v>
      </c>
      <c r="G265" s="217" t="s">
        <v>225</v>
      </c>
      <c r="H265" s="218">
        <v>68.579999999999998</v>
      </c>
      <c r="I265" s="219"/>
      <c r="J265" s="220">
        <f>ROUND(I265*H265,2)</f>
        <v>0</v>
      </c>
      <c r="K265" s="216" t="s">
        <v>140</v>
      </c>
      <c r="L265" s="46"/>
      <c r="M265" s="221" t="s">
        <v>19</v>
      </c>
      <c r="N265" s="222" t="s">
        <v>47</v>
      </c>
      <c r="O265" s="86"/>
      <c r="P265" s="223">
        <f>O265*H265</f>
        <v>0</v>
      </c>
      <c r="Q265" s="223">
        <v>0</v>
      </c>
      <c r="R265" s="223">
        <f>Q265*H265</f>
        <v>0</v>
      </c>
      <c r="S265" s="223">
        <v>0</v>
      </c>
      <c r="T265" s="224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25" t="s">
        <v>141</v>
      </c>
      <c r="AT265" s="225" t="s">
        <v>136</v>
      </c>
      <c r="AU265" s="225" t="s">
        <v>85</v>
      </c>
      <c r="AY265" s="19" t="s">
        <v>134</v>
      </c>
      <c r="BE265" s="226">
        <f>IF(N265="základní",J265,0)</f>
        <v>0</v>
      </c>
      <c r="BF265" s="226">
        <f>IF(N265="snížená",J265,0)</f>
        <v>0</v>
      </c>
      <c r="BG265" s="226">
        <f>IF(N265="zákl. přenesená",J265,0)</f>
        <v>0</v>
      </c>
      <c r="BH265" s="226">
        <f>IF(N265="sníž. přenesená",J265,0)</f>
        <v>0</v>
      </c>
      <c r="BI265" s="226">
        <f>IF(N265="nulová",J265,0)</f>
        <v>0</v>
      </c>
      <c r="BJ265" s="19" t="s">
        <v>83</v>
      </c>
      <c r="BK265" s="226">
        <f>ROUND(I265*H265,2)</f>
        <v>0</v>
      </c>
      <c r="BL265" s="19" t="s">
        <v>141</v>
      </c>
      <c r="BM265" s="225" t="s">
        <v>406</v>
      </c>
    </row>
    <row r="266" s="2" customFormat="1">
      <c r="A266" s="40"/>
      <c r="B266" s="41"/>
      <c r="C266" s="42"/>
      <c r="D266" s="227" t="s">
        <v>143</v>
      </c>
      <c r="E266" s="42"/>
      <c r="F266" s="228" t="s">
        <v>407</v>
      </c>
      <c r="G266" s="42"/>
      <c r="H266" s="42"/>
      <c r="I266" s="229"/>
      <c r="J266" s="42"/>
      <c r="K266" s="42"/>
      <c r="L266" s="46"/>
      <c r="M266" s="230"/>
      <c r="N266" s="231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143</v>
      </c>
      <c r="AU266" s="19" t="s">
        <v>85</v>
      </c>
    </row>
    <row r="267" s="13" customFormat="1">
      <c r="A267" s="13"/>
      <c r="B267" s="232"/>
      <c r="C267" s="233"/>
      <c r="D267" s="234" t="s">
        <v>145</v>
      </c>
      <c r="E267" s="235" t="s">
        <v>19</v>
      </c>
      <c r="F267" s="236" t="s">
        <v>408</v>
      </c>
      <c r="G267" s="233"/>
      <c r="H267" s="237">
        <v>68.579999999999998</v>
      </c>
      <c r="I267" s="238"/>
      <c r="J267" s="233"/>
      <c r="K267" s="233"/>
      <c r="L267" s="239"/>
      <c r="M267" s="240"/>
      <c r="N267" s="241"/>
      <c r="O267" s="241"/>
      <c r="P267" s="241"/>
      <c r="Q267" s="241"/>
      <c r="R267" s="241"/>
      <c r="S267" s="241"/>
      <c r="T267" s="24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3" t="s">
        <v>145</v>
      </c>
      <c r="AU267" s="243" t="s">
        <v>85</v>
      </c>
      <c r="AV267" s="13" t="s">
        <v>85</v>
      </c>
      <c r="AW267" s="13" t="s">
        <v>35</v>
      </c>
      <c r="AX267" s="13" t="s">
        <v>76</v>
      </c>
      <c r="AY267" s="243" t="s">
        <v>134</v>
      </c>
    </row>
    <row r="268" s="14" customFormat="1">
      <c r="A268" s="14"/>
      <c r="B268" s="244"/>
      <c r="C268" s="245"/>
      <c r="D268" s="234" t="s">
        <v>145</v>
      </c>
      <c r="E268" s="246" t="s">
        <v>19</v>
      </c>
      <c r="F268" s="247" t="s">
        <v>147</v>
      </c>
      <c r="G268" s="245"/>
      <c r="H268" s="248">
        <v>68.579999999999998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4" t="s">
        <v>145</v>
      </c>
      <c r="AU268" s="254" t="s">
        <v>85</v>
      </c>
      <c r="AV268" s="14" t="s">
        <v>141</v>
      </c>
      <c r="AW268" s="14" t="s">
        <v>35</v>
      </c>
      <c r="AX268" s="14" t="s">
        <v>83</v>
      </c>
      <c r="AY268" s="254" t="s">
        <v>134</v>
      </c>
    </row>
    <row r="269" s="2" customFormat="1" ht="24.15" customHeight="1">
      <c r="A269" s="40"/>
      <c r="B269" s="41"/>
      <c r="C269" s="214" t="s">
        <v>409</v>
      </c>
      <c r="D269" s="214" t="s">
        <v>136</v>
      </c>
      <c r="E269" s="215" t="s">
        <v>410</v>
      </c>
      <c r="F269" s="216" t="s">
        <v>411</v>
      </c>
      <c r="G269" s="217" t="s">
        <v>225</v>
      </c>
      <c r="H269" s="218">
        <v>1303.02</v>
      </c>
      <c r="I269" s="219"/>
      <c r="J269" s="220">
        <f>ROUND(I269*H269,2)</f>
        <v>0</v>
      </c>
      <c r="K269" s="216" t="s">
        <v>140</v>
      </c>
      <c r="L269" s="46"/>
      <c r="M269" s="221" t="s">
        <v>19</v>
      </c>
      <c r="N269" s="222" t="s">
        <v>47</v>
      </c>
      <c r="O269" s="86"/>
      <c r="P269" s="223">
        <f>O269*H269</f>
        <v>0</v>
      </c>
      <c r="Q269" s="223">
        <v>0</v>
      </c>
      <c r="R269" s="223">
        <f>Q269*H269</f>
        <v>0</v>
      </c>
      <c r="S269" s="223">
        <v>0</v>
      </c>
      <c r="T269" s="224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25" t="s">
        <v>141</v>
      </c>
      <c r="AT269" s="225" t="s">
        <v>136</v>
      </c>
      <c r="AU269" s="225" t="s">
        <v>85</v>
      </c>
      <c r="AY269" s="19" t="s">
        <v>134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9" t="s">
        <v>83</v>
      </c>
      <c r="BK269" s="226">
        <f>ROUND(I269*H269,2)</f>
        <v>0</v>
      </c>
      <c r="BL269" s="19" t="s">
        <v>141</v>
      </c>
      <c r="BM269" s="225" t="s">
        <v>412</v>
      </c>
    </row>
    <row r="270" s="2" customFormat="1">
      <c r="A270" s="40"/>
      <c r="B270" s="41"/>
      <c r="C270" s="42"/>
      <c r="D270" s="227" t="s">
        <v>143</v>
      </c>
      <c r="E270" s="42"/>
      <c r="F270" s="228" t="s">
        <v>413</v>
      </c>
      <c r="G270" s="42"/>
      <c r="H270" s="42"/>
      <c r="I270" s="229"/>
      <c r="J270" s="42"/>
      <c r="K270" s="42"/>
      <c r="L270" s="46"/>
      <c r="M270" s="230"/>
      <c r="N270" s="231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143</v>
      </c>
      <c r="AU270" s="19" t="s">
        <v>85</v>
      </c>
    </row>
    <row r="271" s="13" customFormat="1">
      <c r="A271" s="13"/>
      <c r="B271" s="232"/>
      <c r="C271" s="233"/>
      <c r="D271" s="234" t="s">
        <v>145</v>
      </c>
      <c r="E271" s="235" t="s">
        <v>19</v>
      </c>
      <c r="F271" s="236" t="s">
        <v>414</v>
      </c>
      <c r="G271" s="233"/>
      <c r="H271" s="237">
        <v>1303.02</v>
      </c>
      <c r="I271" s="238"/>
      <c r="J271" s="233"/>
      <c r="K271" s="233"/>
      <c r="L271" s="239"/>
      <c r="M271" s="240"/>
      <c r="N271" s="241"/>
      <c r="O271" s="241"/>
      <c r="P271" s="241"/>
      <c r="Q271" s="241"/>
      <c r="R271" s="241"/>
      <c r="S271" s="241"/>
      <c r="T271" s="24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3" t="s">
        <v>145</v>
      </c>
      <c r="AU271" s="243" t="s">
        <v>85</v>
      </c>
      <c r="AV271" s="13" t="s">
        <v>85</v>
      </c>
      <c r="AW271" s="13" t="s">
        <v>35</v>
      </c>
      <c r="AX271" s="13" t="s">
        <v>76</v>
      </c>
      <c r="AY271" s="243" t="s">
        <v>134</v>
      </c>
    </row>
    <row r="272" s="14" customFormat="1">
      <c r="A272" s="14"/>
      <c r="B272" s="244"/>
      <c r="C272" s="245"/>
      <c r="D272" s="234" t="s">
        <v>145</v>
      </c>
      <c r="E272" s="246" t="s">
        <v>19</v>
      </c>
      <c r="F272" s="247" t="s">
        <v>147</v>
      </c>
      <c r="G272" s="245"/>
      <c r="H272" s="248">
        <v>1303.02</v>
      </c>
      <c r="I272" s="249"/>
      <c r="J272" s="245"/>
      <c r="K272" s="245"/>
      <c r="L272" s="250"/>
      <c r="M272" s="251"/>
      <c r="N272" s="252"/>
      <c r="O272" s="252"/>
      <c r="P272" s="252"/>
      <c r="Q272" s="252"/>
      <c r="R272" s="252"/>
      <c r="S272" s="252"/>
      <c r="T272" s="25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4" t="s">
        <v>145</v>
      </c>
      <c r="AU272" s="254" t="s">
        <v>85</v>
      </c>
      <c r="AV272" s="14" t="s">
        <v>141</v>
      </c>
      <c r="AW272" s="14" t="s">
        <v>35</v>
      </c>
      <c r="AX272" s="14" t="s">
        <v>83</v>
      </c>
      <c r="AY272" s="254" t="s">
        <v>134</v>
      </c>
    </row>
    <row r="273" s="2" customFormat="1" ht="24.15" customHeight="1">
      <c r="A273" s="40"/>
      <c r="B273" s="41"/>
      <c r="C273" s="214" t="s">
        <v>415</v>
      </c>
      <c r="D273" s="214" t="s">
        <v>136</v>
      </c>
      <c r="E273" s="215" t="s">
        <v>416</v>
      </c>
      <c r="F273" s="216" t="s">
        <v>417</v>
      </c>
      <c r="G273" s="217" t="s">
        <v>225</v>
      </c>
      <c r="H273" s="218">
        <v>32.969000000000001</v>
      </c>
      <c r="I273" s="219"/>
      <c r="J273" s="220">
        <f>ROUND(I273*H273,2)</f>
        <v>0</v>
      </c>
      <c r="K273" s="216" t="s">
        <v>140</v>
      </c>
      <c r="L273" s="46"/>
      <c r="M273" s="221" t="s">
        <v>19</v>
      </c>
      <c r="N273" s="222" t="s">
        <v>47</v>
      </c>
      <c r="O273" s="86"/>
      <c r="P273" s="223">
        <f>O273*H273</f>
        <v>0</v>
      </c>
      <c r="Q273" s="223">
        <v>0</v>
      </c>
      <c r="R273" s="223">
        <f>Q273*H273</f>
        <v>0</v>
      </c>
      <c r="S273" s="223">
        <v>0</v>
      </c>
      <c r="T273" s="224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25" t="s">
        <v>141</v>
      </c>
      <c r="AT273" s="225" t="s">
        <v>136</v>
      </c>
      <c r="AU273" s="225" t="s">
        <v>85</v>
      </c>
      <c r="AY273" s="19" t="s">
        <v>134</v>
      </c>
      <c r="BE273" s="226">
        <f>IF(N273="základní",J273,0)</f>
        <v>0</v>
      </c>
      <c r="BF273" s="226">
        <f>IF(N273="snížená",J273,0)</f>
        <v>0</v>
      </c>
      <c r="BG273" s="226">
        <f>IF(N273="zákl. přenesená",J273,0)</f>
        <v>0</v>
      </c>
      <c r="BH273" s="226">
        <f>IF(N273="sníž. přenesená",J273,0)</f>
        <v>0</v>
      </c>
      <c r="BI273" s="226">
        <f>IF(N273="nulová",J273,0)</f>
        <v>0</v>
      </c>
      <c r="BJ273" s="19" t="s">
        <v>83</v>
      </c>
      <c r="BK273" s="226">
        <f>ROUND(I273*H273,2)</f>
        <v>0</v>
      </c>
      <c r="BL273" s="19" t="s">
        <v>141</v>
      </c>
      <c r="BM273" s="225" t="s">
        <v>418</v>
      </c>
    </row>
    <row r="274" s="2" customFormat="1">
      <c r="A274" s="40"/>
      <c r="B274" s="41"/>
      <c r="C274" s="42"/>
      <c r="D274" s="227" t="s">
        <v>143</v>
      </c>
      <c r="E274" s="42"/>
      <c r="F274" s="228" t="s">
        <v>419</v>
      </c>
      <c r="G274" s="42"/>
      <c r="H274" s="42"/>
      <c r="I274" s="229"/>
      <c r="J274" s="42"/>
      <c r="K274" s="42"/>
      <c r="L274" s="46"/>
      <c r="M274" s="230"/>
      <c r="N274" s="231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143</v>
      </c>
      <c r="AU274" s="19" t="s">
        <v>85</v>
      </c>
    </row>
    <row r="275" s="13" customFormat="1">
      <c r="A275" s="13"/>
      <c r="B275" s="232"/>
      <c r="C275" s="233"/>
      <c r="D275" s="234" t="s">
        <v>145</v>
      </c>
      <c r="E275" s="235" t="s">
        <v>19</v>
      </c>
      <c r="F275" s="236" t="s">
        <v>420</v>
      </c>
      <c r="G275" s="233"/>
      <c r="H275" s="237">
        <v>29.849</v>
      </c>
      <c r="I275" s="238"/>
      <c r="J275" s="233"/>
      <c r="K275" s="233"/>
      <c r="L275" s="239"/>
      <c r="M275" s="240"/>
      <c r="N275" s="241"/>
      <c r="O275" s="241"/>
      <c r="P275" s="241"/>
      <c r="Q275" s="241"/>
      <c r="R275" s="241"/>
      <c r="S275" s="241"/>
      <c r="T275" s="24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3" t="s">
        <v>145</v>
      </c>
      <c r="AU275" s="243" t="s">
        <v>85</v>
      </c>
      <c r="AV275" s="13" t="s">
        <v>85</v>
      </c>
      <c r="AW275" s="13" t="s">
        <v>35</v>
      </c>
      <c r="AX275" s="13" t="s">
        <v>76</v>
      </c>
      <c r="AY275" s="243" t="s">
        <v>134</v>
      </c>
    </row>
    <row r="276" s="13" customFormat="1">
      <c r="A276" s="13"/>
      <c r="B276" s="232"/>
      <c r="C276" s="233"/>
      <c r="D276" s="234" t="s">
        <v>145</v>
      </c>
      <c r="E276" s="235" t="s">
        <v>19</v>
      </c>
      <c r="F276" s="236" t="s">
        <v>421</v>
      </c>
      <c r="G276" s="233"/>
      <c r="H276" s="237">
        <v>3.1200000000000001</v>
      </c>
      <c r="I276" s="238"/>
      <c r="J276" s="233"/>
      <c r="K276" s="233"/>
      <c r="L276" s="239"/>
      <c r="M276" s="240"/>
      <c r="N276" s="241"/>
      <c r="O276" s="241"/>
      <c r="P276" s="241"/>
      <c r="Q276" s="241"/>
      <c r="R276" s="241"/>
      <c r="S276" s="241"/>
      <c r="T276" s="24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3" t="s">
        <v>145</v>
      </c>
      <c r="AU276" s="243" t="s">
        <v>85</v>
      </c>
      <c r="AV276" s="13" t="s">
        <v>85</v>
      </c>
      <c r="AW276" s="13" t="s">
        <v>35</v>
      </c>
      <c r="AX276" s="13" t="s">
        <v>76</v>
      </c>
      <c r="AY276" s="243" t="s">
        <v>134</v>
      </c>
    </row>
    <row r="277" s="14" customFormat="1">
      <c r="A277" s="14"/>
      <c r="B277" s="244"/>
      <c r="C277" s="245"/>
      <c r="D277" s="234" t="s">
        <v>145</v>
      </c>
      <c r="E277" s="246" t="s">
        <v>19</v>
      </c>
      <c r="F277" s="247" t="s">
        <v>147</v>
      </c>
      <c r="G277" s="245"/>
      <c r="H277" s="248">
        <v>32.969000000000001</v>
      </c>
      <c r="I277" s="249"/>
      <c r="J277" s="245"/>
      <c r="K277" s="245"/>
      <c r="L277" s="250"/>
      <c r="M277" s="251"/>
      <c r="N277" s="252"/>
      <c r="O277" s="252"/>
      <c r="P277" s="252"/>
      <c r="Q277" s="252"/>
      <c r="R277" s="252"/>
      <c r="S277" s="252"/>
      <c r="T277" s="253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4" t="s">
        <v>145</v>
      </c>
      <c r="AU277" s="254" t="s">
        <v>85</v>
      </c>
      <c r="AV277" s="14" t="s">
        <v>141</v>
      </c>
      <c r="AW277" s="14" t="s">
        <v>35</v>
      </c>
      <c r="AX277" s="14" t="s">
        <v>83</v>
      </c>
      <c r="AY277" s="254" t="s">
        <v>134</v>
      </c>
    </row>
    <row r="278" s="2" customFormat="1" ht="24.15" customHeight="1">
      <c r="A278" s="40"/>
      <c r="B278" s="41"/>
      <c r="C278" s="214" t="s">
        <v>422</v>
      </c>
      <c r="D278" s="214" t="s">
        <v>136</v>
      </c>
      <c r="E278" s="215" t="s">
        <v>423</v>
      </c>
      <c r="F278" s="216" t="s">
        <v>411</v>
      </c>
      <c r="G278" s="217" t="s">
        <v>225</v>
      </c>
      <c r="H278" s="218">
        <v>626.41099999999994</v>
      </c>
      <c r="I278" s="219"/>
      <c r="J278" s="220">
        <f>ROUND(I278*H278,2)</f>
        <v>0</v>
      </c>
      <c r="K278" s="216" t="s">
        <v>140</v>
      </c>
      <c r="L278" s="46"/>
      <c r="M278" s="221" t="s">
        <v>19</v>
      </c>
      <c r="N278" s="222" t="s">
        <v>47</v>
      </c>
      <c r="O278" s="86"/>
      <c r="P278" s="223">
        <f>O278*H278</f>
        <v>0</v>
      </c>
      <c r="Q278" s="223">
        <v>0</v>
      </c>
      <c r="R278" s="223">
        <f>Q278*H278</f>
        <v>0</v>
      </c>
      <c r="S278" s="223">
        <v>0</v>
      </c>
      <c r="T278" s="224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25" t="s">
        <v>141</v>
      </c>
      <c r="AT278" s="225" t="s">
        <v>136</v>
      </c>
      <c r="AU278" s="225" t="s">
        <v>85</v>
      </c>
      <c r="AY278" s="19" t="s">
        <v>134</v>
      </c>
      <c r="BE278" s="226">
        <f>IF(N278="základní",J278,0)</f>
        <v>0</v>
      </c>
      <c r="BF278" s="226">
        <f>IF(N278="snížená",J278,0)</f>
        <v>0</v>
      </c>
      <c r="BG278" s="226">
        <f>IF(N278="zákl. přenesená",J278,0)</f>
        <v>0</v>
      </c>
      <c r="BH278" s="226">
        <f>IF(N278="sníž. přenesená",J278,0)</f>
        <v>0</v>
      </c>
      <c r="BI278" s="226">
        <f>IF(N278="nulová",J278,0)</f>
        <v>0</v>
      </c>
      <c r="BJ278" s="19" t="s">
        <v>83</v>
      </c>
      <c r="BK278" s="226">
        <f>ROUND(I278*H278,2)</f>
        <v>0</v>
      </c>
      <c r="BL278" s="19" t="s">
        <v>141</v>
      </c>
      <c r="BM278" s="225" t="s">
        <v>424</v>
      </c>
    </row>
    <row r="279" s="2" customFormat="1">
      <c r="A279" s="40"/>
      <c r="B279" s="41"/>
      <c r="C279" s="42"/>
      <c r="D279" s="227" t="s">
        <v>143</v>
      </c>
      <c r="E279" s="42"/>
      <c r="F279" s="228" t="s">
        <v>425</v>
      </c>
      <c r="G279" s="42"/>
      <c r="H279" s="42"/>
      <c r="I279" s="229"/>
      <c r="J279" s="42"/>
      <c r="K279" s="42"/>
      <c r="L279" s="46"/>
      <c r="M279" s="230"/>
      <c r="N279" s="231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143</v>
      </c>
      <c r="AU279" s="19" t="s">
        <v>85</v>
      </c>
    </row>
    <row r="280" s="13" customFormat="1">
      <c r="A280" s="13"/>
      <c r="B280" s="232"/>
      <c r="C280" s="233"/>
      <c r="D280" s="234" t="s">
        <v>145</v>
      </c>
      <c r="E280" s="235" t="s">
        <v>19</v>
      </c>
      <c r="F280" s="236" t="s">
        <v>426</v>
      </c>
      <c r="G280" s="233"/>
      <c r="H280" s="237">
        <v>626.41099999999994</v>
      </c>
      <c r="I280" s="238"/>
      <c r="J280" s="233"/>
      <c r="K280" s="233"/>
      <c r="L280" s="239"/>
      <c r="M280" s="240"/>
      <c r="N280" s="241"/>
      <c r="O280" s="241"/>
      <c r="P280" s="241"/>
      <c r="Q280" s="241"/>
      <c r="R280" s="241"/>
      <c r="S280" s="241"/>
      <c r="T280" s="24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3" t="s">
        <v>145</v>
      </c>
      <c r="AU280" s="243" t="s">
        <v>85</v>
      </c>
      <c r="AV280" s="13" t="s">
        <v>85</v>
      </c>
      <c r="AW280" s="13" t="s">
        <v>35</v>
      </c>
      <c r="AX280" s="13" t="s">
        <v>76</v>
      </c>
      <c r="AY280" s="243" t="s">
        <v>134</v>
      </c>
    </row>
    <row r="281" s="14" customFormat="1">
      <c r="A281" s="14"/>
      <c r="B281" s="244"/>
      <c r="C281" s="245"/>
      <c r="D281" s="234" t="s">
        <v>145</v>
      </c>
      <c r="E281" s="246" t="s">
        <v>19</v>
      </c>
      <c r="F281" s="247" t="s">
        <v>147</v>
      </c>
      <c r="G281" s="245"/>
      <c r="H281" s="248">
        <v>626.41099999999994</v>
      </c>
      <c r="I281" s="249"/>
      <c r="J281" s="245"/>
      <c r="K281" s="245"/>
      <c r="L281" s="250"/>
      <c r="M281" s="251"/>
      <c r="N281" s="252"/>
      <c r="O281" s="252"/>
      <c r="P281" s="252"/>
      <c r="Q281" s="252"/>
      <c r="R281" s="252"/>
      <c r="S281" s="252"/>
      <c r="T281" s="253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4" t="s">
        <v>145</v>
      </c>
      <c r="AU281" s="254" t="s">
        <v>85</v>
      </c>
      <c r="AV281" s="14" t="s">
        <v>141</v>
      </c>
      <c r="AW281" s="14" t="s">
        <v>35</v>
      </c>
      <c r="AX281" s="14" t="s">
        <v>83</v>
      </c>
      <c r="AY281" s="254" t="s">
        <v>134</v>
      </c>
    </row>
    <row r="282" s="2" customFormat="1" ht="24.15" customHeight="1">
      <c r="A282" s="40"/>
      <c r="B282" s="41"/>
      <c r="C282" s="214" t="s">
        <v>427</v>
      </c>
      <c r="D282" s="214" t="s">
        <v>136</v>
      </c>
      <c r="E282" s="215" t="s">
        <v>428</v>
      </c>
      <c r="F282" s="216" t="s">
        <v>429</v>
      </c>
      <c r="G282" s="217" t="s">
        <v>225</v>
      </c>
      <c r="H282" s="218">
        <v>74.486000000000004</v>
      </c>
      <c r="I282" s="219"/>
      <c r="J282" s="220">
        <f>ROUND(I282*H282,2)</f>
        <v>0</v>
      </c>
      <c r="K282" s="216" t="s">
        <v>140</v>
      </c>
      <c r="L282" s="46"/>
      <c r="M282" s="221" t="s">
        <v>19</v>
      </c>
      <c r="N282" s="222" t="s">
        <v>47</v>
      </c>
      <c r="O282" s="86"/>
      <c r="P282" s="223">
        <f>O282*H282</f>
        <v>0</v>
      </c>
      <c r="Q282" s="223">
        <v>0</v>
      </c>
      <c r="R282" s="223">
        <f>Q282*H282</f>
        <v>0</v>
      </c>
      <c r="S282" s="223">
        <v>0</v>
      </c>
      <c r="T282" s="224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25" t="s">
        <v>141</v>
      </c>
      <c r="AT282" s="225" t="s">
        <v>136</v>
      </c>
      <c r="AU282" s="225" t="s">
        <v>85</v>
      </c>
      <c r="AY282" s="19" t="s">
        <v>134</v>
      </c>
      <c r="BE282" s="226">
        <f>IF(N282="základní",J282,0)</f>
        <v>0</v>
      </c>
      <c r="BF282" s="226">
        <f>IF(N282="snížená",J282,0)</f>
        <v>0</v>
      </c>
      <c r="BG282" s="226">
        <f>IF(N282="zákl. přenesená",J282,0)</f>
        <v>0</v>
      </c>
      <c r="BH282" s="226">
        <f>IF(N282="sníž. přenesená",J282,0)</f>
        <v>0</v>
      </c>
      <c r="BI282" s="226">
        <f>IF(N282="nulová",J282,0)</f>
        <v>0</v>
      </c>
      <c r="BJ282" s="19" t="s">
        <v>83</v>
      </c>
      <c r="BK282" s="226">
        <f>ROUND(I282*H282,2)</f>
        <v>0</v>
      </c>
      <c r="BL282" s="19" t="s">
        <v>141</v>
      </c>
      <c r="BM282" s="225" t="s">
        <v>430</v>
      </c>
    </row>
    <row r="283" s="2" customFormat="1">
      <c r="A283" s="40"/>
      <c r="B283" s="41"/>
      <c r="C283" s="42"/>
      <c r="D283" s="227" t="s">
        <v>143</v>
      </c>
      <c r="E283" s="42"/>
      <c r="F283" s="228" t="s">
        <v>431</v>
      </c>
      <c r="G283" s="42"/>
      <c r="H283" s="42"/>
      <c r="I283" s="229"/>
      <c r="J283" s="42"/>
      <c r="K283" s="42"/>
      <c r="L283" s="46"/>
      <c r="M283" s="230"/>
      <c r="N283" s="231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143</v>
      </c>
      <c r="AU283" s="19" t="s">
        <v>85</v>
      </c>
    </row>
    <row r="284" s="13" customFormat="1">
      <c r="A284" s="13"/>
      <c r="B284" s="232"/>
      <c r="C284" s="233"/>
      <c r="D284" s="234" t="s">
        <v>145</v>
      </c>
      <c r="E284" s="235" t="s">
        <v>19</v>
      </c>
      <c r="F284" s="236" t="s">
        <v>432</v>
      </c>
      <c r="G284" s="233"/>
      <c r="H284" s="237">
        <v>23.456</v>
      </c>
      <c r="I284" s="238"/>
      <c r="J284" s="233"/>
      <c r="K284" s="233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145</v>
      </c>
      <c r="AU284" s="243" t="s">
        <v>85</v>
      </c>
      <c r="AV284" s="13" t="s">
        <v>85</v>
      </c>
      <c r="AW284" s="13" t="s">
        <v>35</v>
      </c>
      <c r="AX284" s="13" t="s">
        <v>76</v>
      </c>
      <c r="AY284" s="243" t="s">
        <v>134</v>
      </c>
    </row>
    <row r="285" s="13" customFormat="1">
      <c r="A285" s="13"/>
      <c r="B285" s="232"/>
      <c r="C285" s="233"/>
      <c r="D285" s="234" t="s">
        <v>145</v>
      </c>
      <c r="E285" s="235" t="s">
        <v>19</v>
      </c>
      <c r="F285" s="236" t="s">
        <v>433</v>
      </c>
      <c r="G285" s="233"/>
      <c r="H285" s="237">
        <v>51.030000000000001</v>
      </c>
      <c r="I285" s="238"/>
      <c r="J285" s="233"/>
      <c r="K285" s="233"/>
      <c r="L285" s="239"/>
      <c r="M285" s="240"/>
      <c r="N285" s="241"/>
      <c r="O285" s="241"/>
      <c r="P285" s="241"/>
      <c r="Q285" s="241"/>
      <c r="R285" s="241"/>
      <c r="S285" s="241"/>
      <c r="T285" s="24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3" t="s">
        <v>145</v>
      </c>
      <c r="AU285" s="243" t="s">
        <v>85</v>
      </c>
      <c r="AV285" s="13" t="s">
        <v>85</v>
      </c>
      <c r="AW285" s="13" t="s">
        <v>35</v>
      </c>
      <c r="AX285" s="13" t="s">
        <v>76</v>
      </c>
      <c r="AY285" s="243" t="s">
        <v>134</v>
      </c>
    </row>
    <row r="286" s="14" customFormat="1">
      <c r="A286" s="14"/>
      <c r="B286" s="244"/>
      <c r="C286" s="245"/>
      <c r="D286" s="234" t="s">
        <v>145</v>
      </c>
      <c r="E286" s="246" t="s">
        <v>19</v>
      </c>
      <c r="F286" s="247" t="s">
        <v>147</v>
      </c>
      <c r="G286" s="245"/>
      <c r="H286" s="248">
        <v>74.486000000000004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4" t="s">
        <v>145</v>
      </c>
      <c r="AU286" s="254" t="s">
        <v>85</v>
      </c>
      <c r="AV286" s="14" t="s">
        <v>141</v>
      </c>
      <c r="AW286" s="14" t="s">
        <v>35</v>
      </c>
      <c r="AX286" s="14" t="s">
        <v>83</v>
      </c>
      <c r="AY286" s="254" t="s">
        <v>134</v>
      </c>
    </row>
    <row r="287" s="2" customFormat="1" ht="24.15" customHeight="1">
      <c r="A287" s="40"/>
      <c r="B287" s="41"/>
      <c r="C287" s="214" t="s">
        <v>434</v>
      </c>
      <c r="D287" s="214" t="s">
        <v>136</v>
      </c>
      <c r="E287" s="215" t="s">
        <v>435</v>
      </c>
      <c r="F287" s="216" t="s">
        <v>436</v>
      </c>
      <c r="G287" s="217" t="s">
        <v>225</v>
      </c>
      <c r="H287" s="218">
        <v>1415.2339999999999</v>
      </c>
      <c r="I287" s="219"/>
      <c r="J287" s="220">
        <f>ROUND(I287*H287,2)</f>
        <v>0</v>
      </c>
      <c r="K287" s="216" t="s">
        <v>140</v>
      </c>
      <c r="L287" s="46"/>
      <c r="M287" s="221" t="s">
        <v>19</v>
      </c>
      <c r="N287" s="222" t="s">
        <v>47</v>
      </c>
      <c r="O287" s="86"/>
      <c r="P287" s="223">
        <f>O287*H287</f>
        <v>0</v>
      </c>
      <c r="Q287" s="223">
        <v>0</v>
      </c>
      <c r="R287" s="223">
        <f>Q287*H287</f>
        <v>0</v>
      </c>
      <c r="S287" s="223">
        <v>0</v>
      </c>
      <c r="T287" s="224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25" t="s">
        <v>141</v>
      </c>
      <c r="AT287" s="225" t="s">
        <v>136</v>
      </c>
      <c r="AU287" s="225" t="s">
        <v>85</v>
      </c>
      <c r="AY287" s="19" t="s">
        <v>134</v>
      </c>
      <c r="BE287" s="226">
        <f>IF(N287="základní",J287,0)</f>
        <v>0</v>
      </c>
      <c r="BF287" s="226">
        <f>IF(N287="snížená",J287,0)</f>
        <v>0</v>
      </c>
      <c r="BG287" s="226">
        <f>IF(N287="zákl. přenesená",J287,0)</f>
        <v>0</v>
      </c>
      <c r="BH287" s="226">
        <f>IF(N287="sníž. přenesená",J287,0)</f>
        <v>0</v>
      </c>
      <c r="BI287" s="226">
        <f>IF(N287="nulová",J287,0)</f>
        <v>0</v>
      </c>
      <c r="BJ287" s="19" t="s">
        <v>83</v>
      </c>
      <c r="BK287" s="226">
        <f>ROUND(I287*H287,2)</f>
        <v>0</v>
      </c>
      <c r="BL287" s="19" t="s">
        <v>141</v>
      </c>
      <c r="BM287" s="225" t="s">
        <v>437</v>
      </c>
    </row>
    <row r="288" s="2" customFormat="1">
      <c r="A288" s="40"/>
      <c r="B288" s="41"/>
      <c r="C288" s="42"/>
      <c r="D288" s="227" t="s">
        <v>143</v>
      </c>
      <c r="E288" s="42"/>
      <c r="F288" s="228" t="s">
        <v>438</v>
      </c>
      <c r="G288" s="42"/>
      <c r="H288" s="42"/>
      <c r="I288" s="229"/>
      <c r="J288" s="42"/>
      <c r="K288" s="42"/>
      <c r="L288" s="46"/>
      <c r="M288" s="230"/>
      <c r="N288" s="231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143</v>
      </c>
      <c r="AU288" s="19" t="s">
        <v>85</v>
      </c>
    </row>
    <row r="289" s="13" customFormat="1">
      <c r="A289" s="13"/>
      <c r="B289" s="232"/>
      <c r="C289" s="233"/>
      <c r="D289" s="234" t="s">
        <v>145</v>
      </c>
      <c r="E289" s="235" t="s">
        <v>19</v>
      </c>
      <c r="F289" s="236" t="s">
        <v>439</v>
      </c>
      <c r="G289" s="233"/>
      <c r="H289" s="237">
        <v>1415.2339999999999</v>
      </c>
      <c r="I289" s="238"/>
      <c r="J289" s="233"/>
      <c r="K289" s="233"/>
      <c r="L289" s="239"/>
      <c r="M289" s="240"/>
      <c r="N289" s="241"/>
      <c r="O289" s="241"/>
      <c r="P289" s="241"/>
      <c r="Q289" s="241"/>
      <c r="R289" s="241"/>
      <c r="S289" s="241"/>
      <c r="T289" s="24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3" t="s">
        <v>145</v>
      </c>
      <c r="AU289" s="243" t="s">
        <v>85</v>
      </c>
      <c r="AV289" s="13" t="s">
        <v>85</v>
      </c>
      <c r="AW289" s="13" t="s">
        <v>35</v>
      </c>
      <c r="AX289" s="13" t="s">
        <v>76</v>
      </c>
      <c r="AY289" s="243" t="s">
        <v>134</v>
      </c>
    </row>
    <row r="290" s="14" customFormat="1">
      <c r="A290" s="14"/>
      <c r="B290" s="244"/>
      <c r="C290" s="245"/>
      <c r="D290" s="234" t="s">
        <v>145</v>
      </c>
      <c r="E290" s="246" t="s">
        <v>19</v>
      </c>
      <c r="F290" s="247" t="s">
        <v>147</v>
      </c>
      <c r="G290" s="245"/>
      <c r="H290" s="248">
        <v>1415.2339999999999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4" t="s">
        <v>145</v>
      </c>
      <c r="AU290" s="254" t="s">
        <v>85</v>
      </c>
      <c r="AV290" s="14" t="s">
        <v>141</v>
      </c>
      <c r="AW290" s="14" t="s">
        <v>35</v>
      </c>
      <c r="AX290" s="14" t="s">
        <v>83</v>
      </c>
      <c r="AY290" s="254" t="s">
        <v>134</v>
      </c>
    </row>
    <row r="291" s="2" customFormat="1" ht="24.15" customHeight="1">
      <c r="A291" s="40"/>
      <c r="B291" s="41"/>
      <c r="C291" s="214" t="s">
        <v>440</v>
      </c>
      <c r="D291" s="214" t="s">
        <v>136</v>
      </c>
      <c r="E291" s="215" t="s">
        <v>441</v>
      </c>
      <c r="F291" s="216" t="s">
        <v>442</v>
      </c>
      <c r="G291" s="217" t="s">
        <v>225</v>
      </c>
      <c r="H291" s="218">
        <v>83.998999999999995</v>
      </c>
      <c r="I291" s="219"/>
      <c r="J291" s="220">
        <f>ROUND(I291*H291,2)</f>
        <v>0</v>
      </c>
      <c r="K291" s="216" t="s">
        <v>140</v>
      </c>
      <c r="L291" s="46"/>
      <c r="M291" s="221" t="s">
        <v>19</v>
      </c>
      <c r="N291" s="222" t="s">
        <v>47</v>
      </c>
      <c r="O291" s="86"/>
      <c r="P291" s="223">
        <f>O291*H291</f>
        <v>0</v>
      </c>
      <c r="Q291" s="223">
        <v>0</v>
      </c>
      <c r="R291" s="223">
        <f>Q291*H291</f>
        <v>0</v>
      </c>
      <c r="S291" s="223">
        <v>0</v>
      </c>
      <c r="T291" s="224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25" t="s">
        <v>141</v>
      </c>
      <c r="AT291" s="225" t="s">
        <v>136</v>
      </c>
      <c r="AU291" s="225" t="s">
        <v>85</v>
      </c>
      <c r="AY291" s="19" t="s">
        <v>134</v>
      </c>
      <c r="BE291" s="226">
        <f>IF(N291="základní",J291,0)</f>
        <v>0</v>
      </c>
      <c r="BF291" s="226">
        <f>IF(N291="snížená",J291,0)</f>
        <v>0</v>
      </c>
      <c r="BG291" s="226">
        <f>IF(N291="zákl. přenesená",J291,0)</f>
        <v>0</v>
      </c>
      <c r="BH291" s="226">
        <f>IF(N291="sníž. přenesená",J291,0)</f>
        <v>0</v>
      </c>
      <c r="BI291" s="226">
        <f>IF(N291="nulová",J291,0)</f>
        <v>0</v>
      </c>
      <c r="BJ291" s="19" t="s">
        <v>83</v>
      </c>
      <c r="BK291" s="226">
        <f>ROUND(I291*H291,2)</f>
        <v>0</v>
      </c>
      <c r="BL291" s="19" t="s">
        <v>141</v>
      </c>
      <c r="BM291" s="225" t="s">
        <v>443</v>
      </c>
    </row>
    <row r="292" s="2" customFormat="1">
      <c r="A292" s="40"/>
      <c r="B292" s="41"/>
      <c r="C292" s="42"/>
      <c r="D292" s="227" t="s">
        <v>143</v>
      </c>
      <c r="E292" s="42"/>
      <c r="F292" s="228" t="s">
        <v>444</v>
      </c>
      <c r="G292" s="42"/>
      <c r="H292" s="42"/>
      <c r="I292" s="229"/>
      <c r="J292" s="42"/>
      <c r="K292" s="42"/>
      <c r="L292" s="46"/>
      <c r="M292" s="230"/>
      <c r="N292" s="231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143</v>
      </c>
      <c r="AU292" s="19" t="s">
        <v>85</v>
      </c>
    </row>
    <row r="293" s="13" customFormat="1">
      <c r="A293" s="13"/>
      <c r="B293" s="232"/>
      <c r="C293" s="233"/>
      <c r="D293" s="234" t="s">
        <v>145</v>
      </c>
      <c r="E293" s="235" t="s">
        <v>19</v>
      </c>
      <c r="F293" s="236" t="s">
        <v>420</v>
      </c>
      <c r="G293" s="233"/>
      <c r="H293" s="237">
        <v>29.849</v>
      </c>
      <c r="I293" s="238"/>
      <c r="J293" s="233"/>
      <c r="K293" s="233"/>
      <c r="L293" s="239"/>
      <c r="M293" s="240"/>
      <c r="N293" s="241"/>
      <c r="O293" s="241"/>
      <c r="P293" s="241"/>
      <c r="Q293" s="241"/>
      <c r="R293" s="241"/>
      <c r="S293" s="241"/>
      <c r="T293" s="24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3" t="s">
        <v>145</v>
      </c>
      <c r="AU293" s="243" t="s">
        <v>85</v>
      </c>
      <c r="AV293" s="13" t="s">
        <v>85</v>
      </c>
      <c r="AW293" s="13" t="s">
        <v>35</v>
      </c>
      <c r="AX293" s="13" t="s">
        <v>76</v>
      </c>
      <c r="AY293" s="243" t="s">
        <v>134</v>
      </c>
    </row>
    <row r="294" s="13" customFormat="1">
      <c r="A294" s="13"/>
      <c r="B294" s="232"/>
      <c r="C294" s="233"/>
      <c r="D294" s="234" t="s">
        <v>145</v>
      </c>
      <c r="E294" s="235" t="s">
        <v>19</v>
      </c>
      <c r="F294" s="236" t="s">
        <v>421</v>
      </c>
      <c r="G294" s="233"/>
      <c r="H294" s="237">
        <v>3.1200000000000001</v>
      </c>
      <c r="I294" s="238"/>
      <c r="J294" s="233"/>
      <c r="K294" s="233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145</v>
      </c>
      <c r="AU294" s="243" t="s">
        <v>85</v>
      </c>
      <c r="AV294" s="13" t="s">
        <v>85</v>
      </c>
      <c r="AW294" s="13" t="s">
        <v>35</v>
      </c>
      <c r="AX294" s="13" t="s">
        <v>76</v>
      </c>
      <c r="AY294" s="243" t="s">
        <v>134</v>
      </c>
    </row>
    <row r="295" s="13" customFormat="1">
      <c r="A295" s="13"/>
      <c r="B295" s="232"/>
      <c r="C295" s="233"/>
      <c r="D295" s="234" t="s">
        <v>145</v>
      </c>
      <c r="E295" s="235" t="s">
        <v>19</v>
      </c>
      <c r="F295" s="236" t="s">
        <v>433</v>
      </c>
      <c r="G295" s="233"/>
      <c r="H295" s="237">
        <v>51.030000000000001</v>
      </c>
      <c r="I295" s="238"/>
      <c r="J295" s="233"/>
      <c r="K295" s="233"/>
      <c r="L295" s="239"/>
      <c r="M295" s="240"/>
      <c r="N295" s="241"/>
      <c r="O295" s="241"/>
      <c r="P295" s="241"/>
      <c r="Q295" s="241"/>
      <c r="R295" s="241"/>
      <c r="S295" s="241"/>
      <c r="T295" s="24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3" t="s">
        <v>145</v>
      </c>
      <c r="AU295" s="243" t="s">
        <v>85</v>
      </c>
      <c r="AV295" s="13" t="s">
        <v>85</v>
      </c>
      <c r="AW295" s="13" t="s">
        <v>35</v>
      </c>
      <c r="AX295" s="13" t="s">
        <v>76</v>
      </c>
      <c r="AY295" s="243" t="s">
        <v>134</v>
      </c>
    </row>
    <row r="296" s="14" customFormat="1">
      <c r="A296" s="14"/>
      <c r="B296" s="244"/>
      <c r="C296" s="245"/>
      <c r="D296" s="234" t="s">
        <v>145</v>
      </c>
      <c r="E296" s="246" t="s">
        <v>19</v>
      </c>
      <c r="F296" s="247" t="s">
        <v>147</v>
      </c>
      <c r="G296" s="245"/>
      <c r="H296" s="248">
        <v>83.998999999999995</v>
      </c>
      <c r="I296" s="249"/>
      <c r="J296" s="245"/>
      <c r="K296" s="245"/>
      <c r="L296" s="250"/>
      <c r="M296" s="251"/>
      <c r="N296" s="252"/>
      <c r="O296" s="252"/>
      <c r="P296" s="252"/>
      <c r="Q296" s="252"/>
      <c r="R296" s="252"/>
      <c r="S296" s="252"/>
      <c r="T296" s="253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4" t="s">
        <v>145</v>
      </c>
      <c r="AU296" s="254" t="s">
        <v>85</v>
      </c>
      <c r="AV296" s="14" t="s">
        <v>141</v>
      </c>
      <c r="AW296" s="14" t="s">
        <v>35</v>
      </c>
      <c r="AX296" s="14" t="s">
        <v>83</v>
      </c>
      <c r="AY296" s="254" t="s">
        <v>134</v>
      </c>
    </row>
    <row r="297" s="2" customFormat="1" ht="24.15" customHeight="1">
      <c r="A297" s="40"/>
      <c r="B297" s="41"/>
      <c r="C297" s="214" t="s">
        <v>445</v>
      </c>
      <c r="D297" s="214" t="s">
        <v>136</v>
      </c>
      <c r="E297" s="215" t="s">
        <v>446</v>
      </c>
      <c r="F297" s="216" t="s">
        <v>224</v>
      </c>
      <c r="G297" s="217" t="s">
        <v>225</v>
      </c>
      <c r="H297" s="218">
        <v>68.579999999999998</v>
      </c>
      <c r="I297" s="219"/>
      <c r="J297" s="220">
        <f>ROUND(I297*H297,2)</f>
        <v>0</v>
      </c>
      <c r="K297" s="216" t="s">
        <v>140</v>
      </c>
      <c r="L297" s="46"/>
      <c r="M297" s="221" t="s">
        <v>19</v>
      </c>
      <c r="N297" s="222" t="s">
        <v>47</v>
      </c>
      <c r="O297" s="86"/>
      <c r="P297" s="223">
        <f>O297*H297</f>
        <v>0</v>
      </c>
      <c r="Q297" s="223">
        <v>0</v>
      </c>
      <c r="R297" s="223">
        <f>Q297*H297</f>
        <v>0</v>
      </c>
      <c r="S297" s="223">
        <v>0</v>
      </c>
      <c r="T297" s="224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25" t="s">
        <v>141</v>
      </c>
      <c r="AT297" s="225" t="s">
        <v>136</v>
      </c>
      <c r="AU297" s="225" t="s">
        <v>85</v>
      </c>
      <c r="AY297" s="19" t="s">
        <v>134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9" t="s">
        <v>83</v>
      </c>
      <c r="BK297" s="226">
        <f>ROUND(I297*H297,2)</f>
        <v>0</v>
      </c>
      <c r="BL297" s="19" t="s">
        <v>141</v>
      </c>
      <c r="BM297" s="225" t="s">
        <v>447</v>
      </c>
    </row>
    <row r="298" s="2" customFormat="1">
      <c r="A298" s="40"/>
      <c r="B298" s="41"/>
      <c r="C298" s="42"/>
      <c r="D298" s="227" t="s">
        <v>143</v>
      </c>
      <c r="E298" s="42"/>
      <c r="F298" s="228" t="s">
        <v>448</v>
      </c>
      <c r="G298" s="42"/>
      <c r="H298" s="42"/>
      <c r="I298" s="229"/>
      <c r="J298" s="42"/>
      <c r="K298" s="42"/>
      <c r="L298" s="46"/>
      <c r="M298" s="230"/>
      <c r="N298" s="231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143</v>
      </c>
      <c r="AU298" s="19" t="s">
        <v>85</v>
      </c>
    </row>
    <row r="299" s="13" customFormat="1">
      <c r="A299" s="13"/>
      <c r="B299" s="232"/>
      <c r="C299" s="233"/>
      <c r="D299" s="234" t="s">
        <v>145</v>
      </c>
      <c r="E299" s="235" t="s">
        <v>19</v>
      </c>
      <c r="F299" s="236" t="s">
        <v>408</v>
      </c>
      <c r="G299" s="233"/>
      <c r="H299" s="237">
        <v>68.579999999999998</v>
      </c>
      <c r="I299" s="238"/>
      <c r="J299" s="233"/>
      <c r="K299" s="233"/>
      <c r="L299" s="239"/>
      <c r="M299" s="240"/>
      <c r="N299" s="241"/>
      <c r="O299" s="241"/>
      <c r="P299" s="241"/>
      <c r="Q299" s="241"/>
      <c r="R299" s="241"/>
      <c r="S299" s="241"/>
      <c r="T299" s="24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3" t="s">
        <v>145</v>
      </c>
      <c r="AU299" s="243" t="s">
        <v>85</v>
      </c>
      <c r="AV299" s="13" t="s">
        <v>85</v>
      </c>
      <c r="AW299" s="13" t="s">
        <v>35</v>
      </c>
      <c r="AX299" s="13" t="s">
        <v>76</v>
      </c>
      <c r="AY299" s="243" t="s">
        <v>134</v>
      </c>
    </row>
    <row r="300" s="14" customFormat="1">
      <c r="A300" s="14"/>
      <c r="B300" s="244"/>
      <c r="C300" s="245"/>
      <c r="D300" s="234" t="s">
        <v>145</v>
      </c>
      <c r="E300" s="246" t="s">
        <v>19</v>
      </c>
      <c r="F300" s="247" t="s">
        <v>147</v>
      </c>
      <c r="G300" s="245"/>
      <c r="H300" s="248">
        <v>68.579999999999998</v>
      </c>
      <c r="I300" s="249"/>
      <c r="J300" s="245"/>
      <c r="K300" s="245"/>
      <c r="L300" s="250"/>
      <c r="M300" s="251"/>
      <c r="N300" s="252"/>
      <c r="O300" s="252"/>
      <c r="P300" s="252"/>
      <c r="Q300" s="252"/>
      <c r="R300" s="252"/>
      <c r="S300" s="252"/>
      <c r="T300" s="253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4" t="s">
        <v>145</v>
      </c>
      <c r="AU300" s="254" t="s">
        <v>85</v>
      </c>
      <c r="AV300" s="14" t="s">
        <v>141</v>
      </c>
      <c r="AW300" s="14" t="s">
        <v>35</v>
      </c>
      <c r="AX300" s="14" t="s">
        <v>83</v>
      </c>
      <c r="AY300" s="254" t="s">
        <v>134</v>
      </c>
    </row>
    <row r="301" s="2" customFormat="1" ht="24.15" customHeight="1">
      <c r="A301" s="40"/>
      <c r="B301" s="41"/>
      <c r="C301" s="214" t="s">
        <v>449</v>
      </c>
      <c r="D301" s="214" t="s">
        <v>136</v>
      </c>
      <c r="E301" s="215" t="s">
        <v>450</v>
      </c>
      <c r="F301" s="216" t="s">
        <v>451</v>
      </c>
      <c r="G301" s="217" t="s">
        <v>225</v>
      </c>
      <c r="H301" s="218">
        <v>23.456</v>
      </c>
      <c r="I301" s="219"/>
      <c r="J301" s="220">
        <f>ROUND(I301*H301,2)</f>
        <v>0</v>
      </c>
      <c r="K301" s="216" t="s">
        <v>140</v>
      </c>
      <c r="L301" s="46"/>
      <c r="M301" s="221" t="s">
        <v>19</v>
      </c>
      <c r="N301" s="222" t="s">
        <v>47</v>
      </c>
      <c r="O301" s="86"/>
      <c r="P301" s="223">
        <f>O301*H301</f>
        <v>0</v>
      </c>
      <c r="Q301" s="223">
        <v>0</v>
      </c>
      <c r="R301" s="223">
        <f>Q301*H301</f>
        <v>0</v>
      </c>
      <c r="S301" s="223">
        <v>0</v>
      </c>
      <c r="T301" s="224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25" t="s">
        <v>141</v>
      </c>
      <c r="AT301" s="225" t="s">
        <v>136</v>
      </c>
      <c r="AU301" s="225" t="s">
        <v>85</v>
      </c>
      <c r="AY301" s="19" t="s">
        <v>134</v>
      </c>
      <c r="BE301" s="226">
        <f>IF(N301="základní",J301,0)</f>
        <v>0</v>
      </c>
      <c r="BF301" s="226">
        <f>IF(N301="snížená",J301,0)</f>
        <v>0</v>
      </c>
      <c r="BG301" s="226">
        <f>IF(N301="zákl. přenesená",J301,0)</f>
        <v>0</v>
      </c>
      <c r="BH301" s="226">
        <f>IF(N301="sníž. přenesená",J301,0)</f>
        <v>0</v>
      </c>
      <c r="BI301" s="226">
        <f>IF(N301="nulová",J301,0)</f>
        <v>0</v>
      </c>
      <c r="BJ301" s="19" t="s">
        <v>83</v>
      </c>
      <c r="BK301" s="226">
        <f>ROUND(I301*H301,2)</f>
        <v>0</v>
      </c>
      <c r="BL301" s="19" t="s">
        <v>141</v>
      </c>
      <c r="BM301" s="225" t="s">
        <v>452</v>
      </c>
    </row>
    <row r="302" s="2" customFormat="1">
      <c r="A302" s="40"/>
      <c r="B302" s="41"/>
      <c r="C302" s="42"/>
      <c r="D302" s="227" t="s">
        <v>143</v>
      </c>
      <c r="E302" s="42"/>
      <c r="F302" s="228" t="s">
        <v>453</v>
      </c>
      <c r="G302" s="42"/>
      <c r="H302" s="42"/>
      <c r="I302" s="229"/>
      <c r="J302" s="42"/>
      <c r="K302" s="42"/>
      <c r="L302" s="46"/>
      <c r="M302" s="230"/>
      <c r="N302" s="231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143</v>
      </c>
      <c r="AU302" s="19" t="s">
        <v>85</v>
      </c>
    </row>
    <row r="303" s="13" customFormat="1">
      <c r="A303" s="13"/>
      <c r="B303" s="232"/>
      <c r="C303" s="233"/>
      <c r="D303" s="234" t="s">
        <v>145</v>
      </c>
      <c r="E303" s="235" t="s">
        <v>19</v>
      </c>
      <c r="F303" s="236" t="s">
        <v>432</v>
      </c>
      <c r="G303" s="233"/>
      <c r="H303" s="237">
        <v>23.456</v>
      </c>
      <c r="I303" s="238"/>
      <c r="J303" s="233"/>
      <c r="K303" s="233"/>
      <c r="L303" s="239"/>
      <c r="M303" s="240"/>
      <c r="N303" s="241"/>
      <c r="O303" s="241"/>
      <c r="P303" s="241"/>
      <c r="Q303" s="241"/>
      <c r="R303" s="241"/>
      <c r="S303" s="241"/>
      <c r="T303" s="242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3" t="s">
        <v>145</v>
      </c>
      <c r="AU303" s="243" t="s">
        <v>85</v>
      </c>
      <c r="AV303" s="13" t="s">
        <v>85</v>
      </c>
      <c r="AW303" s="13" t="s">
        <v>35</v>
      </c>
      <c r="AX303" s="13" t="s">
        <v>76</v>
      </c>
      <c r="AY303" s="243" t="s">
        <v>134</v>
      </c>
    </row>
    <row r="304" s="14" customFormat="1">
      <c r="A304" s="14"/>
      <c r="B304" s="244"/>
      <c r="C304" s="245"/>
      <c r="D304" s="234" t="s">
        <v>145</v>
      </c>
      <c r="E304" s="246" t="s">
        <v>19</v>
      </c>
      <c r="F304" s="247" t="s">
        <v>147</v>
      </c>
      <c r="G304" s="245"/>
      <c r="H304" s="248">
        <v>23.456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145</v>
      </c>
      <c r="AU304" s="254" t="s">
        <v>85</v>
      </c>
      <c r="AV304" s="14" t="s">
        <v>141</v>
      </c>
      <c r="AW304" s="14" t="s">
        <v>35</v>
      </c>
      <c r="AX304" s="14" t="s">
        <v>83</v>
      </c>
      <c r="AY304" s="254" t="s">
        <v>134</v>
      </c>
    </row>
    <row r="305" s="12" customFormat="1" ht="22.8" customHeight="1">
      <c r="A305" s="12"/>
      <c r="B305" s="198"/>
      <c r="C305" s="199"/>
      <c r="D305" s="200" t="s">
        <v>75</v>
      </c>
      <c r="E305" s="212" t="s">
        <v>454</v>
      </c>
      <c r="F305" s="212" t="s">
        <v>455</v>
      </c>
      <c r="G305" s="199"/>
      <c r="H305" s="199"/>
      <c r="I305" s="202"/>
      <c r="J305" s="213">
        <f>BK305</f>
        <v>0</v>
      </c>
      <c r="K305" s="199"/>
      <c r="L305" s="204"/>
      <c r="M305" s="205"/>
      <c r="N305" s="206"/>
      <c r="O305" s="206"/>
      <c r="P305" s="207">
        <f>SUM(P306:P309)</f>
        <v>0</v>
      </c>
      <c r="Q305" s="206"/>
      <c r="R305" s="207">
        <f>SUM(R306:R309)</f>
        <v>0</v>
      </c>
      <c r="S305" s="206"/>
      <c r="T305" s="208">
        <f>SUM(T306:T309)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9" t="s">
        <v>83</v>
      </c>
      <c r="AT305" s="210" t="s">
        <v>75</v>
      </c>
      <c r="AU305" s="210" t="s">
        <v>83</v>
      </c>
      <c r="AY305" s="209" t="s">
        <v>134</v>
      </c>
      <c r="BK305" s="211">
        <f>SUM(BK306:BK309)</f>
        <v>0</v>
      </c>
    </row>
    <row r="306" s="2" customFormat="1" ht="24.15" customHeight="1">
      <c r="A306" s="40"/>
      <c r="B306" s="41"/>
      <c r="C306" s="214" t="s">
        <v>456</v>
      </c>
      <c r="D306" s="214" t="s">
        <v>136</v>
      </c>
      <c r="E306" s="215" t="s">
        <v>457</v>
      </c>
      <c r="F306" s="216" t="s">
        <v>458</v>
      </c>
      <c r="G306" s="217" t="s">
        <v>225</v>
      </c>
      <c r="H306" s="218">
        <v>272.63099999999997</v>
      </c>
      <c r="I306" s="219"/>
      <c r="J306" s="220">
        <f>ROUND(I306*H306,2)</f>
        <v>0</v>
      </c>
      <c r="K306" s="216" t="s">
        <v>140</v>
      </c>
      <c r="L306" s="46"/>
      <c r="M306" s="221" t="s">
        <v>19</v>
      </c>
      <c r="N306" s="222" t="s">
        <v>47</v>
      </c>
      <c r="O306" s="86"/>
      <c r="P306" s="223">
        <f>O306*H306</f>
        <v>0</v>
      </c>
      <c r="Q306" s="223">
        <v>0</v>
      </c>
      <c r="R306" s="223">
        <f>Q306*H306</f>
        <v>0</v>
      </c>
      <c r="S306" s="223">
        <v>0</v>
      </c>
      <c r="T306" s="224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25" t="s">
        <v>141</v>
      </c>
      <c r="AT306" s="225" t="s">
        <v>136</v>
      </c>
      <c r="AU306" s="225" t="s">
        <v>85</v>
      </c>
      <c r="AY306" s="19" t="s">
        <v>134</v>
      </c>
      <c r="BE306" s="226">
        <f>IF(N306="základní",J306,0)</f>
        <v>0</v>
      </c>
      <c r="BF306" s="226">
        <f>IF(N306="snížená",J306,0)</f>
        <v>0</v>
      </c>
      <c r="BG306" s="226">
        <f>IF(N306="zákl. přenesená",J306,0)</f>
        <v>0</v>
      </c>
      <c r="BH306" s="226">
        <f>IF(N306="sníž. přenesená",J306,0)</f>
        <v>0</v>
      </c>
      <c r="BI306" s="226">
        <f>IF(N306="nulová",J306,0)</f>
        <v>0</v>
      </c>
      <c r="BJ306" s="19" t="s">
        <v>83</v>
      </c>
      <c r="BK306" s="226">
        <f>ROUND(I306*H306,2)</f>
        <v>0</v>
      </c>
      <c r="BL306" s="19" t="s">
        <v>141</v>
      </c>
      <c r="BM306" s="225" t="s">
        <v>459</v>
      </c>
    </row>
    <row r="307" s="2" customFormat="1">
      <c r="A307" s="40"/>
      <c r="B307" s="41"/>
      <c r="C307" s="42"/>
      <c r="D307" s="227" t="s">
        <v>143</v>
      </c>
      <c r="E307" s="42"/>
      <c r="F307" s="228" t="s">
        <v>460</v>
      </c>
      <c r="G307" s="42"/>
      <c r="H307" s="42"/>
      <c r="I307" s="229"/>
      <c r="J307" s="42"/>
      <c r="K307" s="42"/>
      <c r="L307" s="46"/>
      <c r="M307" s="230"/>
      <c r="N307" s="231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143</v>
      </c>
      <c r="AU307" s="19" t="s">
        <v>85</v>
      </c>
    </row>
    <row r="308" s="2" customFormat="1" ht="24.15" customHeight="1">
      <c r="A308" s="40"/>
      <c r="B308" s="41"/>
      <c r="C308" s="214" t="s">
        <v>461</v>
      </c>
      <c r="D308" s="214" t="s">
        <v>136</v>
      </c>
      <c r="E308" s="215" t="s">
        <v>462</v>
      </c>
      <c r="F308" s="216" t="s">
        <v>463</v>
      </c>
      <c r="G308" s="217" t="s">
        <v>225</v>
      </c>
      <c r="H308" s="218">
        <v>272.63099999999997</v>
      </c>
      <c r="I308" s="219"/>
      <c r="J308" s="220">
        <f>ROUND(I308*H308,2)</f>
        <v>0</v>
      </c>
      <c r="K308" s="216" t="s">
        <v>140</v>
      </c>
      <c r="L308" s="46"/>
      <c r="M308" s="221" t="s">
        <v>19</v>
      </c>
      <c r="N308" s="222" t="s">
        <v>47</v>
      </c>
      <c r="O308" s="86"/>
      <c r="P308" s="223">
        <f>O308*H308</f>
        <v>0</v>
      </c>
      <c r="Q308" s="223">
        <v>0</v>
      </c>
      <c r="R308" s="223">
        <f>Q308*H308</f>
        <v>0</v>
      </c>
      <c r="S308" s="223">
        <v>0</v>
      </c>
      <c r="T308" s="224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25" t="s">
        <v>141</v>
      </c>
      <c r="AT308" s="225" t="s">
        <v>136</v>
      </c>
      <c r="AU308" s="225" t="s">
        <v>85</v>
      </c>
      <c r="AY308" s="19" t="s">
        <v>134</v>
      </c>
      <c r="BE308" s="226">
        <f>IF(N308="základní",J308,0)</f>
        <v>0</v>
      </c>
      <c r="BF308" s="226">
        <f>IF(N308="snížená",J308,0)</f>
        <v>0</v>
      </c>
      <c r="BG308" s="226">
        <f>IF(N308="zákl. přenesená",J308,0)</f>
        <v>0</v>
      </c>
      <c r="BH308" s="226">
        <f>IF(N308="sníž. přenesená",J308,0)</f>
        <v>0</v>
      </c>
      <c r="BI308" s="226">
        <f>IF(N308="nulová",J308,0)</f>
        <v>0</v>
      </c>
      <c r="BJ308" s="19" t="s">
        <v>83</v>
      </c>
      <c r="BK308" s="226">
        <f>ROUND(I308*H308,2)</f>
        <v>0</v>
      </c>
      <c r="BL308" s="19" t="s">
        <v>141</v>
      </c>
      <c r="BM308" s="225" t="s">
        <v>464</v>
      </c>
    </row>
    <row r="309" s="2" customFormat="1">
      <c r="A309" s="40"/>
      <c r="B309" s="41"/>
      <c r="C309" s="42"/>
      <c r="D309" s="227" t="s">
        <v>143</v>
      </c>
      <c r="E309" s="42"/>
      <c r="F309" s="228" t="s">
        <v>465</v>
      </c>
      <c r="G309" s="42"/>
      <c r="H309" s="42"/>
      <c r="I309" s="229"/>
      <c r="J309" s="42"/>
      <c r="K309" s="42"/>
      <c r="L309" s="46"/>
      <c r="M309" s="230"/>
      <c r="N309" s="231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143</v>
      </c>
      <c r="AU309" s="19" t="s">
        <v>85</v>
      </c>
    </row>
    <row r="310" s="12" customFormat="1" ht="25.92" customHeight="1">
      <c r="A310" s="12"/>
      <c r="B310" s="198"/>
      <c r="C310" s="199"/>
      <c r="D310" s="200" t="s">
        <v>75</v>
      </c>
      <c r="E310" s="201" t="s">
        <v>466</v>
      </c>
      <c r="F310" s="201" t="s">
        <v>467</v>
      </c>
      <c r="G310" s="199"/>
      <c r="H310" s="199"/>
      <c r="I310" s="202"/>
      <c r="J310" s="203">
        <f>BK310</f>
        <v>0</v>
      </c>
      <c r="K310" s="199"/>
      <c r="L310" s="204"/>
      <c r="M310" s="205"/>
      <c r="N310" s="206"/>
      <c r="O310" s="206"/>
      <c r="P310" s="207">
        <f>SUM(P311:P319)</f>
        <v>0</v>
      </c>
      <c r="Q310" s="206"/>
      <c r="R310" s="207">
        <f>SUM(R311:R319)</f>
        <v>0.040769099999999996</v>
      </c>
      <c r="S310" s="206"/>
      <c r="T310" s="208">
        <f>SUM(T311:T319)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9" t="s">
        <v>85</v>
      </c>
      <c r="AT310" s="210" t="s">
        <v>75</v>
      </c>
      <c r="AU310" s="210" t="s">
        <v>76</v>
      </c>
      <c r="AY310" s="209" t="s">
        <v>134</v>
      </c>
      <c r="BK310" s="211">
        <f>SUM(BK311:BK319)</f>
        <v>0</v>
      </c>
    </row>
    <row r="311" s="2" customFormat="1" ht="16.5" customHeight="1">
      <c r="A311" s="40"/>
      <c r="B311" s="41"/>
      <c r="C311" s="214" t="s">
        <v>468</v>
      </c>
      <c r="D311" s="214" t="s">
        <v>136</v>
      </c>
      <c r="E311" s="215" t="s">
        <v>469</v>
      </c>
      <c r="F311" s="216" t="s">
        <v>470</v>
      </c>
      <c r="G311" s="217" t="s">
        <v>139</v>
      </c>
      <c r="H311" s="218">
        <v>116.59999999999999</v>
      </c>
      <c r="I311" s="219"/>
      <c r="J311" s="220">
        <f>ROUND(I311*H311,2)</f>
        <v>0</v>
      </c>
      <c r="K311" s="216" t="s">
        <v>140</v>
      </c>
      <c r="L311" s="46"/>
      <c r="M311" s="221" t="s">
        <v>19</v>
      </c>
      <c r="N311" s="222" t="s">
        <v>47</v>
      </c>
      <c r="O311" s="86"/>
      <c r="P311" s="223">
        <f>O311*H311</f>
        <v>0</v>
      </c>
      <c r="Q311" s="223">
        <v>0</v>
      </c>
      <c r="R311" s="223">
        <f>Q311*H311</f>
        <v>0</v>
      </c>
      <c r="S311" s="223">
        <v>0</v>
      </c>
      <c r="T311" s="224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25" t="s">
        <v>229</v>
      </c>
      <c r="AT311" s="225" t="s">
        <v>136</v>
      </c>
      <c r="AU311" s="225" t="s">
        <v>83</v>
      </c>
      <c r="AY311" s="19" t="s">
        <v>134</v>
      </c>
      <c r="BE311" s="226">
        <f>IF(N311="základní",J311,0)</f>
        <v>0</v>
      </c>
      <c r="BF311" s="226">
        <f>IF(N311="snížená",J311,0)</f>
        <v>0</v>
      </c>
      <c r="BG311" s="226">
        <f>IF(N311="zákl. přenesená",J311,0)</f>
        <v>0</v>
      </c>
      <c r="BH311" s="226">
        <f>IF(N311="sníž. přenesená",J311,0)</f>
        <v>0</v>
      </c>
      <c r="BI311" s="226">
        <f>IF(N311="nulová",J311,0)</f>
        <v>0</v>
      </c>
      <c r="BJ311" s="19" t="s">
        <v>83</v>
      </c>
      <c r="BK311" s="226">
        <f>ROUND(I311*H311,2)</f>
        <v>0</v>
      </c>
      <c r="BL311" s="19" t="s">
        <v>229</v>
      </c>
      <c r="BM311" s="225" t="s">
        <v>471</v>
      </c>
    </row>
    <row r="312" s="2" customFormat="1">
      <c r="A312" s="40"/>
      <c r="B312" s="41"/>
      <c r="C312" s="42"/>
      <c r="D312" s="227" t="s">
        <v>143</v>
      </c>
      <c r="E312" s="42"/>
      <c r="F312" s="228" t="s">
        <v>472</v>
      </c>
      <c r="G312" s="42"/>
      <c r="H312" s="42"/>
      <c r="I312" s="229"/>
      <c r="J312" s="42"/>
      <c r="K312" s="42"/>
      <c r="L312" s="46"/>
      <c r="M312" s="230"/>
      <c r="N312" s="231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143</v>
      </c>
      <c r="AU312" s="19" t="s">
        <v>83</v>
      </c>
    </row>
    <row r="313" s="13" customFormat="1">
      <c r="A313" s="13"/>
      <c r="B313" s="232"/>
      <c r="C313" s="233"/>
      <c r="D313" s="234" t="s">
        <v>145</v>
      </c>
      <c r="E313" s="235" t="s">
        <v>19</v>
      </c>
      <c r="F313" s="236" t="s">
        <v>473</v>
      </c>
      <c r="G313" s="233"/>
      <c r="H313" s="237">
        <v>116.59999999999999</v>
      </c>
      <c r="I313" s="238"/>
      <c r="J313" s="233"/>
      <c r="K313" s="233"/>
      <c r="L313" s="239"/>
      <c r="M313" s="240"/>
      <c r="N313" s="241"/>
      <c r="O313" s="241"/>
      <c r="P313" s="241"/>
      <c r="Q313" s="241"/>
      <c r="R313" s="241"/>
      <c r="S313" s="241"/>
      <c r="T313" s="242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3" t="s">
        <v>145</v>
      </c>
      <c r="AU313" s="243" t="s">
        <v>83</v>
      </c>
      <c r="AV313" s="13" t="s">
        <v>85</v>
      </c>
      <c r="AW313" s="13" t="s">
        <v>35</v>
      </c>
      <c r="AX313" s="13" t="s">
        <v>76</v>
      </c>
      <c r="AY313" s="243" t="s">
        <v>134</v>
      </c>
    </row>
    <row r="314" s="14" customFormat="1">
      <c r="A314" s="14"/>
      <c r="B314" s="244"/>
      <c r="C314" s="245"/>
      <c r="D314" s="234" t="s">
        <v>145</v>
      </c>
      <c r="E314" s="246" t="s">
        <v>19</v>
      </c>
      <c r="F314" s="247" t="s">
        <v>147</v>
      </c>
      <c r="G314" s="245"/>
      <c r="H314" s="248">
        <v>116.59999999999999</v>
      </c>
      <c r="I314" s="249"/>
      <c r="J314" s="245"/>
      <c r="K314" s="245"/>
      <c r="L314" s="250"/>
      <c r="M314" s="251"/>
      <c r="N314" s="252"/>
      <c r="O314" s="252"/>
      <c r="P314" s="252"/>
      <c r="Q314" s="252"/>
      <c r="R314" s="252"/>
      <c r="S314" s="252"/>
      <c r="T314" s="253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4" t="s">
        <v>145</v>
      </c>
      <c r="AU314" s="254" t="s">
        <v>83</v>
      </c>
      <c r="AV314" s="14" t="s">
        <v>141</v>
      </c>
      <c r="AW314" s="14" t="s">
        <v>35</v>
      </c>
      <c r="AX314" s="14" t="s">
        <v>83</v>
      </c>
      <c r="AY314" s="254" t="s">
        <v>134</v>
      </c>
    </row>
    <row r="315" s="2" customFormat="1" ht="16.5" customHeight="1">
      <c r="A315" s="40"/>
      <c r="B315" s="41"/>
      <c r="C315" s="255" t="s">
        <v>474</v>
      </c>
      <c r="D315" s="255" t="s">
        <v>236</v>
      </c>
      <c r="E315" s="256" t="s">
        <v>475</v>
      </c>
      <c r="F315" s="257" t="s">
        <v>476</v>
      </c>
      <c r="G315" s="258" t="s">
        <v>139</v>
      </c>
      <c r="H315" s="259">
        <v>135.89699999999999</v>
      </c>
      <c r="I315" s="260"/>
      <c r="J315" s="261">
        <f>ROUND(I315*H315,2)</f>
        <v>0</v>
      </c>
      <c r="K315" s="257" t="s">
        <v>140</v>
      </c>
      <c r="L315" s="262"/>
      <c r="M315" s="263" t="s">
        <v>19</v>
      </c>
      <c r="N315" s="264" t="s">
        <v>47</v>
      </c>
      <c r="O315" s="86"/>
      <c r="P315" s="223">
        <f>O315*H315</f>
        <v>0</v>
      </c>
      <c r="Q315" s="223">
        <v>0.00029999999999999997</v>
      </c>
      <c r="R315" s="223">
        <f>Q315*H315</f>
        <v>0.040769099999999996</v>
      </c>
      <c r="S315" s="223">
        <v>0</v>
      </c>
      <c r="T315" s="224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25" t="s">
        <v>326</v>
      </c>
      <c r="AT315" s="225" t="s">
        <v>236</v>
      </c>
      <c r="AU315" s="225" t="s">
        <v>83</v>
      </c>
      <c r="AY315" s="19" t="s">
        <v>134</v>
      </c>
      <c r="BE315" s="226">
        <f>IF(N315="základní",J315,0)</f>
        <v>0</v>
      </c>
      <c r="BF315" s="226">
        <f>IF(N315="snížená",J315,0)</f>
        <v>0</v>
      </c>
      <c r="BG315" s="226">
        <f>IF(N315="zákl. přenesená",J315,0)</f>
        <v>0</v>
      </c>
      <c r="BH315" s="226">
        <f>IF(N315="sníž. přenesená",J315,0)</f>
        <v>0</v>
      </c>
      <c r="BI315" s="226">
        <f>IF(N315="nulová",J315,0)</f>
        <v>0</v>
      </c>
      <c r="BJ315" s="19" t="s">
        <v>83</v>
      </c>
      <c r="BK315" s="226">
        <f>ROUND(I315*H315,2)</f>
        <v>0</v>
      </c>
      <c r="BL315" s="19" t="s">
        <v>229</v>
      </c>
      <c r="BM315" s="225" t="s">
        <v>477</v>
      </c>
    </row>
    <row r="316" s="13" customFormat="1">
      <c r="A316" s="13"/>
      <c r="B316" s="232"/>
      <c r="C316" s="233"/>
      <c r="D316" s="234" t="s">
        <v>145</v>
      </c>
      <c r="E316" s="235" t="s">
        <v>19</v>
      </c>
      <c r="F316" s="236" t="s">
        <v>478</v>
      </c>
      <c r="G316" s="233"/>
      <c r="H316" s="237">
        <v>135.89699999999999</v>
      </c>
      <c r="I316" s="238"/>
      <c r="J316" s="233"/>
      <c r="K316" s="233"/>
      <c r="L316" s="239"/>
      <c r="M316" s="240"/>
      <c r="N316" s="241"/>
      <c r="O316" s="241"/>
      <c r="P316" s="241"/>
      <c r="Q316" s="241"/>
      <c r="R316" s="241"/>
      <c r="S316" s="241"/>
      <c r="T316" s="24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3" t="s">
        <v>145</v>
      </c>
      <c r="AU316" s="243" t="s">
        <v>83</v>
      </c>
      <c r="AV316" s="13" t="s">
        <v>85</v>
      </c>
      <c r="AW316" s="13" t="s">
        <v>35</v>
      </c>
      <c r="AX316" s="13" t="s">
        <v>76</v>
      </c>
      <c r="AY316" s="243" t="s">
        <v>134</v>
      </c>
    </row>
    <row r="317" s="14" customFormat="1">
      <c r="A317" s="14"/>
      <c r="B317" s="244"/>
      <c r="C317" s="245"/>
      <c r="D317" s="234" t="s">
        <v>145</v>
      </c>
      <c r="E317" s="246" t="s">
        <v>19</v>
      </c>
      <c r="F317" s="247" t="s">
        <v>147</v>
      </c>
      <c r="G317" s="245"/>
      <c r="H317" s="248">
        <v>135.89699999999999</v>
      </c>
      <c r="I317" s="249"/>
      <c r="J317" s="245"/>
      <c r="K317" s="245"/>
      <c r="L317" s="250"/>
      <c r="M317" s="251"/>
      <c r="N317" s="252"/>
      <c r="O317" s="252"/>
      <c r="P317" s="252"/>
      <c r="Q317" s="252"/>
      <c r="R317" s="252"/>
      <c r="S317" s="252"/>
      <c r="T317" s="253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4" t="s">
        <v>145</v>
      </c>
      <c r="AU317" s="254" t="s">
        <v>83</v>
      </c>
      <c r="AV317" s="14" t="s">
        <v>141</v>
      </c>
      <c r="AW317" s="14" t="s">
        <v>35</v>
      </c>
      <c r="AX317" s="14" t="s">
        <v>83</v>
      </c>
      <c r="AY317" s="254" t="s">
        <v>134</v>
      </c>
    </row>
    <row r="318" s="2" customFormat="1" ht="24.15" customHeight="1">
      <c r="A318" s="40"/>
      <c r="B318" s="41"/>
      <c r="C318" s="214" t="s">
        <v>479</v>
      </c>
      <c r="D318" s="214" t="s">
        <v>136</v>
      </c>
      <c r="E318" s="215" t="s">
        <v>480</v>
      </c>
      <c r="F318" s="216" t="s">
        <v>481</v>
      </c>
      <c r="G318" s="217" t="s">
        <v>225</v>
      </c>
      <c r="H318" s="218">
        <v>0.041000000000000002</v>
      </c>
      <c r="I318" s="219"/>
      <c r="J318" s="220">
        <f>ROUND(I318*H318,2)</f>
        <v>0</v>
      </c>
      <c r="K318" s="216" t="s">
        <v>140</v>
      </c>
      <c r="L318" s="46"/>
      <c r="M318" s="221" t="s">
        <v>19</v>
      </c>
      <c r="N318" s="222" t="s">
        <v>47</v>
      </c>
      <c r="O318" s="86"/>
      <c r="P318" s="223">
        <f>O318*H318</f>
        <v>0</v>
      </c>
      <c r="Q318" s="223">
        <v>0</v>
      </c>
      <c r="R318" s="223">
        <f>Q318*H318</f>
        <v>0</v>
      </c>
      <c r="S318" s="223">
        <v>0</v>
      </c>
      <c r="T318" s="224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25" t="s">
        <v>229</v>
      </c>
      <c r="AT318" s="225" t="s">
        <v>136</v>
      </c>
      <c r="AU318" s="225" t="s">
        <v>83</v>
      </c>
      <c r="AY318" s="19" t="s">
        <v>134</v>
      </c>
      <c r="BE318" s="226">
        <f>IF(N318="základní",J318,0)</f>
        <v>0</v>
      </c>
      <c r="BF318" s="226">
        <f>IF(N318="snížená",J318,0)</f>
        <v>0</v>
      </c>
      <c r="BG318" s="226">
        <f>IF(N318="zákl. přenesená",J318,0)</f>
        <v>0</v>
      </c>
      <c r="BH318" s="226">
        <f>IF(N318="sníž. přenesená",J318,0)</f>
        <v>0</v>
      </c>
      <c r="BI318" s="226">
        <f>IF(N318="nulová",J318,0)</f>
        <v>0</v>
      </c>
      <c r="BJ318" s="19" t="s">
        <v>83</v>
      </c>
      <c r="BK318" s="226">
        <f>ROUND(I318*H318,2)</f>
        <v>0</v>
      </c>
      <c r="BL318" s="19" t="s">
        <v>229</v>
      </c>
      <c r="BM318" s="225" t="s">
        <v>482</v>
      </c>
    </row>
    <row r="319" s="2" customFormat="1">
      <c r="A319" s="40"/>
      <c r="B319" s="41"/>
      <c r="C319" s="42"/>
      <c r="D319" s="227" t="s">
        <v>143</v>
      </c>
      <c r="E319" s="42"/>
      <c r="F319" s="228" t="s">
        <v>483</v>
      </c>
      <c r="G319" s="42"/>
      <c r="H319" s="42"/>
      <c r="I319" s="229"/>
      <c r="J319" s="42"/>
      <c r="K319" s="42"/>
      <c r="L319" s="46"/>
      <c r="M319" s="275"/>
      <c r="N319" s="276"/>
      <c r="O319" s="277"/>
      <c r="P319" s="277"/>
      <c r="Q319" s="277"/>
      <c r="R319" s="277"/>
      <c r="S319" s="277"/>
      <c r="T319" s="278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143</v>
      </c>
      <c r="AU319" s="19" t="s">
        <v>83</v>
      </c>
    </row>
    <row r="320" s="2" customFormat="1" ht="6.96" customHeight="1">
      <c r="A320" s="40"/>
      <c r="B320" s="61"/>
      <c r="C320" s="62"/>
      <c r="D320" s="62"/>
      <c r="E320" s="62"/>
      <c r="F320" s="62"/>
      <c r="G320" s="62"/>
      <c r="H320" s="62"/>
      <c r="I320" s="62"/>
      <c r="J320" s="62"/>
      <c r="K320" s="62"/>
      <c r="L320" s="46"/>
      <c r="M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</row>
  </sheetData>
  <sheetProtection sheet="1" autoFilter="0" formatColumns="0" formatRows="0" objects="1" scenarios="1" spinCount="100000" saltValue="UDcthk+Lmy8dhWj0l645Rk2XkacxMazFlyfewCGx/maCHxWYuBtPfqtGySKY0kx20cqI7Qg0KI/xbjxHKN+IZA==" hashValue="wAPqLaRrp2FjhJhCCkawZYA//dPeMTN3syf28rcJ2uCfidfNfuDxy2Y+CE8kow76Zrb3UoB5gjXRCNKFfCJh9g==" algorithmName="SHA-512" password="CC35"/>
  <autoFilter ref="C91:K31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hyperlinks>
    <hyperlink ref="F96" r:id="rId1" display="https://podminky.urs.cz/item/CS_URS_2025_01/113106123"/>
    <hyperlink ref="F100" r:id="rId2" display="https://podminky.urs.cz/item/CS_URS_2025_01/113107122"/>
    <hyperlink ref="F104" r:id="rId3" display="https://podminky.urs.cz/item/CS_URS_2025_01/113107131"/>
    <hyperlink ref="F108" r:id="rId4" display="https://podminky.urs.cz/item/CS_URS_2025_01/113107142"/>
    <hyperlink ref="F112" r:id="rId5" display="https://podminky.urs.cz/item/CS_URS_2025_01/113107222"/>
    <hyperlink ref="F116" r:id="rId6" display="https://podminky.urs.cz/item/CS_URS_2025_01/113107230"/>
    <hyperlink ref="F120" r:id="rId7" display="https://podminky.urs.cz/item/CS_URS_2025_01/113107241"/>
    <hyperlink ref="F124" r:id="rId8" display="https://podminky.urs.cz/item/CS_URS_2025_01/113202111"/>
    <hyperlink ref="F128" r:id="rId9" display="https://podminky.urs.cz/item/CS_URS_2025_01/113204111"/>
    <hyperlink ref="F132" r:id="rId10" display="https://podminky.urs.cz/item/CS_URS_2025_01/121151113"/>
    <hyperlink ref="F139" r:id="rId11" display="https://podminky.urs.cz/item/CS_URS_2025_01/162251102"/>
    <hyperlink ref="F143" r:id="rId12" display="https://podminky.urs.cz/item/CS_URS_2025_01/162751117"/>
    <hyperlink ref="F147" r:id="rId13" display="https://podminky.urs.cz/item/CS_URS_2025_01/171201201"/>
    <hyperlink ref="F151" r:id="rId14" display="https://podminky.urs.cz/item/CS_URS_2025_01/171201231"/>
    <hyperlink ref="F155" r:id="rId15" display="https://podminky.urs.cz/item/CS_URS_2025_01/181311103"/>
    <hyperlink ref="F162" r:id="rId16" display="https://podminky.urs.cz/item/CS_URS_2025_01/181411131"/>
    <hyperlink ref="F169" r:id="rId17" display="https://podminky.urs.cz/item/CS_URS_2025_01/181951111"/>
    <hyperlink ref="F173" r:id="rId18" display="https://podminky.urs.cz/item/CS_URS_2025_01/181951112"/>
    <hyperlink ref="F177" r:id="rId19" display="https://podminky.urs.cz/item/CS_URS_2025_01/184818232"/>
    <hyperlink ref="F182" r:id="rId20" display="https://podminky.urs.cz/item/CS_URS_2025_01/564851111"/>
    <hyperlink ref="F187" r:id="rId21" display="https://podminky.urs.cz/item/CS_URS_2025_01/565145101"/>
    <hyperlink ref="F194" r:id="rId22" display="https://podminky.urs.cz/item/CS_URS_2025_01/573111112"/>
    <hyperlink ref="F198" r:id="rId23" display="https://podminky.urs.cz/item/CS_URS_2025_01/573211109"/>
    <hyperlink ref="F202" r:id="rId24" display="https://podminky.urs.cz/item/CS_URS_2025_01/577144111"/>
    <hyperlink ref="F206" r:id="rId25" display="https://podminky.urs.cz/item/CS_URS_2025_01/596211112"/>
    <hyperlink ref="F214" r:id="rId26" display="https://podminky.urs.cz/item/CS_URS_2025_01/596212210"/>
    <hyperlink ref="F230" r:id="rId27" display="https://podminky.urs.cz/item/CS_URS_2025_01/916131113"/>
    <hyperlink ref="F236" r:id="rId28" display="https://podminky.urs.cz/item/CS_URS_2025_01/916231113"/>
    <hyperlink ref="F242" r:id="rId29" display="https://podminky.urs.cz/item/CS_URS_2025_01/916991121"/>
    <hyperlink ref="F247" r:id="rId30" display="https://podminky.urs.cz/item/CS_URS_2025_01/919112222"/>
    <hyperlink ref="F252" r:id="rId31" display="https://podminky.urs.cz/item/CS_URS_2025_01/919122121"/>
    <hyperlink ref="F257" r:id="rId32" display="https://podminky.urs.cz/item/CS_URS_2025_01/919735112"/>
    <hyperlink ref="F261" r:id="rId33" display="https://podminky.urs.cz/item/CS_URS_2025_01/938908411"/>
    <hyperlink ref="F266" r:id="rId34" display="https://podminky.urs.cz/item/CS_URS_2025_01/997221551"/>
    <hyperlink ref="F270" r:id="rId35" display="https://podminky.urs.cz/item/CS_URS_2025_01/997221559"/>
    <hyperlink ref="F274" r:id="rId36" display="https://podminky.urs.cz/item/CS_URS_2025_01/997221561"/>
    <hyperlink ref="F279" r:id="rId37" display="https://podminky.urs.cz/item/CS_URS_2025_01/997221569"/>
    <hyperlink ref="F283" r:id="rId38" display="https://podminky.urs.cz/item/CS_URS_2025_01/997221571"/>
    <hyperlink ref="F288" r:id="rId39" display="https://podminky.urs.cz/item/CS_URS_2025_01/997221579"/>
    <hyperlink ref="F292" r:id="rId40" display="https://podminky.urs.cz/item/CS_URS_2025_01/997221861"/>
    <hyperlink ref="F298" r:id="rId41" display="https://podminky.urs.cz/item/CS_URS_2025_01/997221873"/>
    <hyperlink ref="F302" r:id="rId42" display="https://podminky.urs.cz/item/CS_URS_2025_01/997221875"/>
    <hyperlink ref="F307" r:id="rId43" display="https://podminky.urs.cz/item/CS_URS_2025_01/998223011"/>
    <hyperlink ref="F309" r:id="rId44" display="https://podminky.urs.cz/item/CS_URS_2025_01/998223091"/>
    <hyperlink ref="F312" r:id="rId45" display="https://podminky.urs.cz/item/CS_URS_2025_01/711161173"/>
    <hyperlink ref="F319" r:id="rId46" display="https://podminky.urs.cz/item/CS_URS_2025_01/9987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93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85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Chodníky Chodovická úsek od ul. Náchodská po ul. Běchorská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105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484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24. 6. 2025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32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33</v>
      </c>
      <c r="F23" s="40"/>
      <c r="G23" s="40"/>
      <c r="H23" s="40"/>
      <c r="I23" s="144" t="s">
        <v>28</v>
      </c>
      <c r="J23" s="135" t="s">
        <v>34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37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38</v>
      </c>
      <c r="F26" s="40"/>
      <c r="G26" s="40"/>
      <c r="H26" s="40"/>
      <c r="I26" s="144" t="s">
        <v>28</v>
      </c>
      <c r="J26" s="135" t="s">
        <v>39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40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42</v>
      </c>
      <c r="E32" s="40"/>
      <c r="F32" s="40"/>
      <c r="G32" s="40"/>
      <c r="H32" s="40"/>
      <c r="I32" s="40"/>
      <c r="J32" s="155">
        <f>ROUND(J92,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44</v>
      </c>
      <c r="G34" s="40"/>
      <c r="H34" s="40"/>
      <c r="I34" s="156" t="s">
        <v>43</v>
      </c>
      <c r="J34" s="156" t="s">
        <v>45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46</v>
      </c>
      <c r="E35" s="144" t="s">
        <v>47</v>
      </c>
      <c r="F35" s="158">
        <f>ROUND((SUM(BE92:BE319)),  2)</f>
        <v>0</v>
      </c>
      <c r="G35" s="40"/>
      <c r="H35" s="40"/>
      <c r="I35" s="159">
        <v>0.20999999999999999</v>
      </c>
      <c r="J35" s="158">
        <f>ROUND(((SUM(BE92:BE319))*I35),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48</v>
      </c>
      <c r="F36" s="158">
        <f>ROUND((SUM(BF92:BF319)),  2)</f>
        <v>0</v>
      </c>
      <c r="G36" s="40"/>
      <c r="H36" s="40"/>
      <c r="I36" s="159">
        <v>0.12</v>
      </c>
      <c r="J36" s="158">
        <f>ROUND(((SUM(BF92:BF319))*I36),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49</v>
      </c>
      <c r="F37" s="158">
        <f>ROUND((SUM(BG92:BG319)),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50</v>
      </c>
      <c r="F38" s="158">
        <f>ROUND((SUM(BH92:BH319)),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51</v>
      </c>
      <c r="F39" s="158">
        <f>ROUND((SUM(BI92:BI319)),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52</v>
      </c>
      <c r="E41" s="162"/>
      <c r="F41" s="162"/>
      <c r="G41" s="163" t="s">
        <v>53</v>
      </c>
      <c r="H41" s="164" t="s">
        <v>54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Chodníky Chodovická úsek od ul. Náchodská po ul. Běchorská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100.2 - Úsek 2V a 2Z - Mezilesí - Třebešovská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MČ Praha 20</v>
      </c>
      <c r="G56" s="42"/>
      <c r="H56" s="42"/>
      <c r="I56" s="34" t="s">
        <v>23</v>
      </c>
      <c r="J56" s="74" t="str">
        <f>IF(J14="","",J14)</f>
        <v>24. 6. 2025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40.05" customHeight="1">
      <c r="A58" s="40"/>
      <c r="B58" s="41"/>
      <c r="C58" s="34" t="s">
        <v>25</v>
      </c>
      <c r="D58" s="42"/>
      <c r="E58" s="42"/>
      <c r="F58" s="29" t="str">
        <f>E17</f>
        <v>MČ Praha 20 - Horní Počernice</v>
      </c>
      <c r="G58" s="42"/>
      <c r="H58" s="42"/>
      <c r="I58" s="34" t="s">
        <v>31</v>
      </c>
      <c r="J58" s="38" t="str">
        <f>E23</f>
        <v>Pro-consult s.r.o., Jankovcova 1055/13, Praha 7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40.0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TMI Building s.r.o., Kakosova 1189/8, Praha 5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74</v>
      </c>
      <c r="D63" s="42"/>
      <c r="E63" s="42"/>
      <c r="F63" s="42"/>
      <c r="G63" s="42"/>
      <c r="H63" s="42"/>
      <c r="I63" s="42"/>
      <c r="J63" s="104">
        <f>J92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112</v>
      </c>
      <c r="E64" s="179"/>
      <c r="F64" s="179"/>
      <c r="G64" s="179"/>
      <c r="H64" s="179"/>
      <c r="I64" s="179"/>
      <c r="J64" s="180">
        <f>J93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113</v>
      </c>
      <c r="E65" s="184"/>
      <c r="F65" s="184"/>
      <c r="G65" s="184"/>
      <c r="H65" s="184"/>
      <c r="I65" s="184"/>
      <c r="J65" s="185">
        <f>J94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114</v>
      </c>
      <c r="E66" s="184"/>
      <c r="F66" s="184"/>
      <c r="G66" s="184"/>
      <c r="H66" s="184"/>
      <c r="I66" s="184"/>
      <c r="J66" s="185">
        <f>J180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115</v>
      </c>
      <c r="E67" s="184"/>
      <c r="F67" s="184"/>
      <c r="G67" s="184"/>
      <c r="H67" s="184"/>
      <c r="I67" s="184"/>
      <c r="J67" s="185">
        <f>J222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116</v>
      </c>
      <c r="E68" s="184"/>
      <c r="F68" s="184"/>
      <c r="G68" s="184"/>
      <c r="H68" s="184"/>
      <c r="I68" s="184"/>
      <c r="J68" s="185">
        <f>J264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117</v>
      </c>
      <c r="E69" s="184"/>
      <c r="F69" s="184"/>
      <c r="G69" s="184"/>
      <c r="H69" s="184"/>
      <c r="I69" s="184"/>
      <c r="J69" s="185">
        <f>J305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6"/>
      <c r="C70" s="177"/>
      <c r="D70" s="178" t="s">
        <v>118</v>
      </c>
      <c r="E70" s="179"/>
      <c r="F70" s="179"/>
      <c r="G70" s="179"/>
      <c r="H70" s="179"/>
      <c r="I70" s="179"/>
      <c r="J70" s="180">
        <f>J310</f>
        <v>0</v>
      </c>
      <c r="K70" s="177"/>
      <c r="L70" s="18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119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71" t="str">
        <f>E7</f>
        <v>Chodníky Chodovická úsek od ul. Náchodská po ul. Běchorská</v>
      </c>
      <c r="F80" s="34"/>
      <c r="G80" s="34"/>
      <c r="H80" s="34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" customFormat="1" ht="12" customHeight="1">
      <c r="B81" s="23"/>
      <c r="C81" s="34" t="s">
        <v>104</v>
      </c>
      <c r="D81" s="24"/>
      <c r="E81" s="24"/>
      <c r="F81" s="24"/>
      <c r="G81" s="24"/>
      <c r="H81" s="24"/>
      <c r="I81" s="24"/>
      <c r="J81" s="24"/>
      <c r="K81" s="24"/>
      <c r="L81" s="22"/>
    </row>
    <row r="82" s="2" customFormat="1" ht="16.5" customHeight="1">
      <c r="A82" s="40"/>
      <c r="B82" s="41"/>
      <c r="C82" s="42"/>
      <c r="D82" s="42"/>
      <c r="E82" s="171" t="s">
        <v>105</v>
      </c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106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E11</f>
        <v>SO 100.2 - Úsek 2V a 2Z - Mezilesí - Třebešovská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F14</f>
        <v>MČ Praha 20</v>
      </c>
      <c r="G86" s="42"/>
      <c r="H86" s="42"/>
      <c r="I86" s="34" t="s">
        <v>23</v>
      </c>
      <c r="J86" s="74" t="str">
        <f>IF(J14="","",J14)</f>
        <v>24. 6. 2025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40.05" customHeight="1">
      <c r="A88" s="40"/>
      <c r="B88" s="41"/>
      <c r="C88" s="34" t="s">
        <v>25</v>
      </c>
      <c r="D88" s="42"/>
      <c r="E88" s="42"/>
      <c r="F88" s="29" t="str">
        <f>E17</f>
        <v>MČ Praha 20 - Horní Počernice</v>
      </c>
      <c r="G88" s="42"/>
      <c r="H88" s="42"/>
      <c r="I88" s="34" t="s">
        <v>31</v>
      </c>
      <c r="J88" s="38" t="str">
        <f>E23</f>
        <v>Pro-consult s.r.o., Jankovcova 1055/13, Praha 7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40.05" customHeight="1">
      <c r="A89" s="40"/>
      <c r="B89" s="41"/>
      <c r="C89" s="34" t="s">
        <v>29</v>
      </c>
      <c r="D89" s="42"/>
      <c r="E89" s="42"/>
      <c r="F89" s="29" t="str">
        <f>IF(E20="","",E20)</f>
        <v>Vyplň údaj</v>
      </c>
      <c r="G89" s="42"/>
      <c r="H89" s="42"/>
      <c r="I89" s="34" t="s">
        <v>36</v>
      </c>
      <c r="J89" s="38" t="str">
        <f>E26</f>
        <v>TMI Building s.r.o., Kakosova 1189/8, Praha 5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87"/>
      <c r="B91" s="188"/>
      <c r="C91" s="189" t="s">
        <v>120</v>
      </c>
      <c r="D91" s="190" t="s">
        <v>61</v>
      </c>
      <c r="E91" s="190" t="s">
        <v>57</v>
      </c>
      <c r="F91" s="190" t="s">
        <v>58</v>
      </c>
      <c r="G91" s="190" t="s">
        <v>121</v>
      </c>
      <c r="H91" s="190" t="s">
        <v>122</v>
      </c>
      <c r="I91" s="190" t="s">
        <v>123</v>
      </c>
      <c r="J91" s="190" t="s">
        <v>110</v>
      </c>
      <c r="K91" s="191" t="s">
        <v>124</v>
      </c>
      <c r="L91" s="192"/>
      <c r="M91" s="94" t="s">
        <v>19</v>
      </c>
      <c r="N91" s="95" t="s">
        <v>46</v>
      </c>
      <c r="O91" s="95" t="s">
        <v>125</v>
      </c>
      <c r="P91" s="95" t="s">
        <v>126</v>
      </c>
      <c r="Q91" s="95" t="s">
        <v>127</v>
      </c>
      <c r="R91" s="95" t="s">
        <v>128</v>
      </c>
      <c r="S91" s="95" t="s">
        <v>129</v>
      </c>
      <c r="T91" s="96" t="s">
        <v>130</v>
      </c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</row>
    <row r="92" s="2" customFormat="1" ht="22.8" customHeight="1">
      <c r="A92" s="40"/>
      <c r="B92" s="41"/>
      <c r="C92" s="101" t="s">
        <v>131</v>
      </c>
      <c r="D92" s="42"/>
      <c r="E92" s="42"/>
      <c r="F92" s="42"/>
      <c r="G92" s="42"/>
      <c r="H92" s="42"/>
      <c r="I92" s="42"/>
      <c r="J92" s="193">
        <f>BK92</f>
        <v>0</v>
      </c>
      <c r="K92" s="42"/>
      <c r="L92" s="46"/>
      <c r="M92" s="97"/>
      <c r="N92" s="194"/>
      <c r="O92" s="98"/>
      <c r="P92" s="195">
        <f>P93+P310</f>
        <v>0</v>
      </c>
      <c r="Q92" s="98"/>
      <c r="R92" s="195">
        <f>R93+R310</f>
        <v>315.88480887999998</v>
      </c>
      <c r="S92" s="98"/>
      <c r="T92" s="196">
        <f>T93+T310</f>
        <v>218.97899999999999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75</v>
      </c>
      <c r="AU92" s="19" t="s">
        <v>111</v>
      </c>
      <c r="BK92" s="197">
        <f>BK93+BK310</f>
        <v>0</v>
      </c>
    </row>
    <row r="93" s="12" customFormat="1" ht="25.92" customHeight="1">
      <c r="A93" s="12"/>
      <c r="B93" s="198"/>
      <c r="C93" s="199"/>
      <c r="D93" s="200" t="s">
        <v>75</v>
      </c>
      <c r="E93" s="201" t="s">
        <v>132</v>
      </c>
      <c r="F93" s="201" t="s">
        <v>133</v>
      </c>
      <c r="G93" s="199"/>
      <c r="H93" s="199"/>
      <c r="I93" s="202"/>
      <c r="J93" s="203">
        <f>BK93</f>
        <v>0</v>
      </c>
      <c r="K93" s="199"/>
      <c r="L93" s="204"/>
      <c r="M93" s="205"/>
      <c r="N93" s="206"/>
      <c r="O93" s="206"/>
      <c r="P93" s="207">
        <f>P94+P180+P222+P264+P305</f>
        <v>0</v>
      </c>
      <c r="Q93" s="206"/>
      <c r="R93" s="207">
        <f>R94+R180+R222+R264+R305</f>
        <v>315.84984387999998</v>
      </c>
      <c r="S93" s="206"/>
      <c r="T93" s="208">
        <f>T94+T180+T222+T264+T305</f>
        <v>218.97899999999999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83</v>
      </c>
      <c r="AT93" s="210" t="s">
        <v>75</v>
      </c>
      <c r="AU93" s="210" t="s">
        <v>76</v>
      </c>
      <c r="AY93" s="209" t="s">
        <v>134</v>
      </c>
      <c r="BK93" s="211">
        <f>BK94+BK180+BK222+BK264+BK305</f>
        <v>0</v>
      </c>
    </row>
    <row r="94" s="12" customFormat="1" ht="22.8" customHeight="1">
      <c r="A94" s="12"/>
      <c r="B94" s="198"/>
      <c r="C94" s="199"/>
      <c r="D94" s="200" t="s">
        <v>75</v>
      </c>
      <c r="E94" s="212" t="s">
        <v>83</v>
      </c>
      <c r="F94" s="212" t="s">
        <v>135</v>
      </c>
      <c r="G94" s="199"/>
      <c r="H94" s="199"/>
      <c r="I94" s="202"/>
      <c r="J94" s="213">
        <f>BK94</f>
        <v>0</v>
      </c>
      <c r="K94" s="199"/>
      <c r="L94" s="204"/>
      <c r="M94" s="205"/>
      <c r="N94" s="206"/>
      <c r="O94" s="206"/>
      <c r="P94" s="207">
        <f>SUM(P95:P179)</f>
        <v>0</v>
      </c>
      <c r="Q94" s="206"/>
      <c r="R94" s="207">
        <f>SUM(R95:R179)</f>
        <v>60.080035000000002</v>
      </c>
      <c r="S94" s="206"/>
      <c r="T94" s="208">
        <f>SUM(T95:T179)</f>
        <v>208.97899999999999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9" t="s">
        <v>83</v>
      </c>
      <c r="AT94" s="210" t="s">
        <v>75</v>
      </c>
      <c r="AU94" s="210" t="s">
        <v>83</v>
      </c>
      <c r="AY94" s="209" t="s">
        <v>134</v>
      </c>
      <c r="BK94" s="211">
        <f>SUM(BK95:BK179)</f>
        <v>0</v>
      </c>
    </row>
    <row r="95" s="2" customFormat="1" ht="37.8" customHeight="1">
      <c r="A95" s="40"/>
      <c r="B95" s="41"/>
      <c r="C95" s="214" t="s">
        <v>83</v>
      </c>
      <c r="D95" s="214" t="s">
        <v>136</v>
      </c>
      <c r="E95" s="215" t="s">
        <v>137</v>
      </c>
      <c r="F95" s="216" t="s">
        <v>138</v>
      </c>
      <c r="G95" s="217" t="s">
        <v>139</v>
      </c>
      <c r="H95" s="218">
        <v>10</v>
      </c>
      <c r="I95" s="219"/>
      <c r="J95" s="220">
        <f>ROUND(I95*H95,2)</f>
        <v>0</v>
      </c>
      <c r="K95" s="216" t="s">
        <v>140</v>
      </c>
      <c r="L95" s="46"/>
      <c r="M95" s="221" t="s">
        <v>19</v>
      </c>
      <c r="N95" s="222" t="s">
        <v>47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0.26000000000000001</v>
      </c>
      <c r="T95" s="224">
        <f>S95*H95</f>
        <v>2.6000000000000001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141</v>
      </c>
      <c r="AT95" s="225" t="s">
        <v>136</v>
      </c>
      <c r="AU95" s="225" t="s">
        <v>85</v>
      </c>
      <c r="AY95" s="19" t="s">
        <v>134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83</v>
      </c>
      <c r="BK95" s="226">
        <f>ROUND(I95*H95,2)</f>
        <v>0</v>
      </c>
      <c r="BL95" s="19" t="s">
        <v>141</v>
      </c>
      <c r="BM95" s="225" t="s">
        <v>485</v>
      </c>
    </row>
    <row r="96" s="2" customFormat="1">
      <c r="A96" s="40"/>
      <c r="B96" s="41"/>
      <c r="C96" s="42"/>
      <c r="D96" s="227" t="s">
        <v>143</v>
      </c>
      <c r="E96" s="42"/>
      <c r="F96" s="228" t="s">
        <v>144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143</v>
      </c>
      <c r="AU96" s="19" t="s">
        <v>85</v>
      </c>
    </row>
    <row r="97" s="13" customFormat="1">
      <c r="A97" s="13"/>
      <c r="B97" s="232"/>
      <c r="C97" s="233"/>
      <c r="D97" s="234" t="s">
        <v>145</v>
      </c>
      <c r="E97" s="235" t="s">
        <v>19</v>
      </c>
      <c r="F97" s="236" t="s">
        <v>486</v>
      </c>
      <c r="G97" s="233"/>
      <c r="H97" s="237">
        <v>10</v>
      </c>
      <c r="I97" s="238"/>
      <c r="J97" s="233"/>
      <c r="K97" s="233"/>
      <c r="L97" s="239"/>
      <c r="M97" s="240"/>
      <c r="N97" s="241"/>
      <c r="O97" s="241"/>
      <c r="P97" s="241"/>
      <c r="Q97" s="241"/>
      <c r="R97" s="241"/>
      <c r="S97" s="241"/>
      <c r="T97" s="24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3" t="s">
        <v>145</v>
      </c>
      <c r="AU97" s="243" t="s">
        <v>85</v>
      </c>
      <c r="AV97" s="13" t="s">
        <v>85</v>
      </c>
      <c r="AW97" s="13" t="s">
        <v>35</v>
      </c>
      <c r="AX97" s="13" t="s">
        <v>76</v>
      </c>
      <c r="AY97" s="243" t="s">
        <v>134</v>
      </c>
    </row>
    <row r="98" s="14" customFormat="1">
      <c r="A98" s="14"/>
      <c r="B98" s="244"/>
      <c r="C98" s="245"/>
      <c r="D98" s="234" t="s">
        <v>145</v>
      </c>
      <c r="E98" s="246" t="s">
        <v>19</v>
      </c>
      <c r="F98" s="247" t="s">
        <v>147</v>
      </c>
      <c r="G98" s="245"/>
      <c r="H98" s="248">
        <v>10</v>
      </c>
      <c r="I98" s="249"/>
      <c r="J98" s="245"/>
      <c r="K98" s="245"/>
      <c r="L98" s="250"/>
      <c r="M98" s="251"/>
      <c r="N98" s="252"/>
      <c r="O98" s="252"/>
      <c r="P98" s="252"/>
      <c r="Q98" s="252"/>
      <c r="R98" s="252"/>
      <c r="S98" s="252"/>
      <c r="T98" s="25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4" t="s">
        <v>145</v>
      </c>
      <c r="AU98" s="254" t="s">
        <v>85</v>
      </c>
      <c r="AV98" s="14" t="s">
        <v>141</v>
      </c>
      <c r="AW98" s="14" t="s">
        <v>35</v>
      </c>
      <c r="AX98" s="14" t="s">
        <v>83</v>
      </c>
      <c r="AY98" s="254" t="s">
        <v>134</v>
      </c>
    </row>
    <row r="99" s="2" customFormat="1" ht="33" customHeight="1">
      <c r="A99" s="40"/>
      <c r="B99" s="41"/>
      <c r="C99" s="214" t="s">
        <v>85</v>
      </c>
      <c r="D99" s="214" t="s">
        <v>136</v>
      </c>
      <c r="E99" s="215" t="s">
        <v>148</v>
      </c>
      <c r="F99" s="216" t="s">
        <v>149</v>
      </c>
      <c r="G99" s="217" t="s">
        <v>139</v>
      </c>
      <c r="H99" s="218">
        <v>52.200000000000003</v>
      </c>
      <c r="I99" s="219"/>
      <c r="J99" s="220">
        <f>ROUND(I99*H99,2)</f>
        <v>0</v>
      </c>
      <c r="K99" s="216" t="s">
        <v>140</v>
      </c>
      <c r="L99" s="46"/>
      <c r="M99" s="221" t="s">
        <v>19</v>
      </c>
      <c r="N99" s="222" t="s">
        <v>47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0.28999999999999998</v>
      </c>
      <c r="T99" s="224">
        <f>S99*H99</f>
        <v>15.138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141</v>
      </c>
      <c r="AT99" s="225" t="s">
        <v>136</v>
      </c>
      <c r="AU99" s="225" t="s">
        <v>85</v>
      </c>
      <c r="AY99" s="19" t="s">
        <v>134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83</v>
      </c>
      <c r="BK99" s="226">
        <f>ROUND(I99*H99,2)</f>
        <v>0</v>
      </c>
      <c r="BL99" s="19" t="s">
        <v>141</v>
      </c>
      <c r="BM99" s="225" t="s">
        <v>487</v>
      </c>
    </row>
    <row r="100" s="2" customFormat="1">
      <c r="A100" s="40"/>
      <c r="B100" s="41"/>
      <c r="C100" s="42"/>
      <c r="D100" s="227" t="s">
        <v>143</v>
      </c>
      <c r="E100" s="42"/>
      <c r="F100" s="228" t="s">
        <v>151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143</v>
      </c>
      <c r="AU100" s="19" t="s">
        <v>85</v>
      </c>
    </row>
    <row r="101" s="13" customFormat="1">
      <c r="A101" s="13"/>
      <c r="B101" s="232"/>
      <c r="C101" s="233"/>
      <c r="D101" s="234" t="s">
        <v>145</v>
      </c>
      <c r="E101" s="235" t="s">
        <v>19</v>
      </c>
      <c r="F101" s="236" t="s">
        <v>488</v>
      </c>
      <c r="G101" s="233"/>
      <c r="H101" s="237">
        <v>52.200000000000003</v>
      </c>
      <c r="I101" s="238"/>
      <c r="J101" s="233"/>
      <c r="K101" s="233"/>
      <c r="L101" s="239"/>
      <c r="M101" s="240"/>
      <c r="N101" s="241"/>
      <c r="O101" s="241"/>
      <c r="P101" s="241"/>
      <c r="Q101" s="241"/>
      <c r="R101" s="241"/>
      <c r="S101" s="241"/>
      <c r="T101" s="24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3" t="s">
        <v>145</v>
      </c>
      <c r="AU101" s="243" t="s">
        <v>85</v>
      </c>
      <c r="AV101" s="13" t="s">
        <v>85</v>
      </c>
      <c r="AW101" s="13" t="s">
        <v>35</v>
      </c>
      <c r="AX101" s="13" t="s">
        <v>76</v>
      </c>
      <c r="AY101" s="243" t="s">
        <v>134</v>
      </c>
    </row>
    <row r="102" s="14" customFormat="1">
      <c r="A102" s="14"/>
      <c r="B102" s="244"/>
      <c r="C102" s="245"/>
      <c r="D102" s="234" t="s">
        <v>145</v>
      </c>
      <c r="E102" s="246" t="s">
        <v>19</v>
      </c>
      <c r="F102" s="247" t="s">
        <v>147</v>
      </c>
      <c r="G102" s="245"/>
      <c r="H102" s="248">
        <v>52.200000000000003</v>
      </c>
      <c r="I102" s="249"/>
      <c r="J102" s="245"/>
      <c r="K102" s="245"/>
      <c r="L102" s="250"/>
      <c r="M102" s="251"/>
      <c r="N102" s="252"/>
      <c r="O102" s="252"/>
      <c r="P102" s="252"/>
      <c r="Q102" s="252"/>
      <c r="R102" s="252"/>
      <c r="S102" s="252"/>
      <c r="T102" s="25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4" t="s">
        <v>145</v>
      </c>
      <c r="AU102" s="254" t="s">
        <v>85</v>
      </c>
      <c r="AV102" s="14" t="s">
        <v>141</v>
      </c>
      <c r="AW102" s="14" t="s">
        <v>35</v>
      </c>
      <c r="AX102" s="14" t="s">
        <v>83</v>
      </c>
      <c r="AY102" s="254" t="s">
        <v>134</v>
      </c>
    </row>
    <row r="103" s="2" customFormat="1" ht="24.15" customHeight="1">
      <c r="A103" s="40"/>
      <c r="B103" s="41"/>
      <c r="C103" s="214" t="s">
        <v>153</v>
      </c>
      <c r="D103" s="214" t="s">
        <v>136</v>
      </c>
      <c r="E103" s="215" t="s">
        <v>154</v>
      </c>
      <c r="F103" s="216" t="s">
        <v>155</v>
      </c>
      <c r="G103" s="217" t="s">
        <v>139</v>
      </c>
      <c r="H103" s="218">
        <v>52.200000000000003</v>
      </c>
      <c r="I103" s="219"/>
      <c r="J103" s="220">
        <f>ROUND(I103*H103,2)</f>
        <v>0</v>
      </c>
      <c r="K103" s="216" t="s">
        <v>140</v>
      </c>
      <c r="L103" s="46"/>
      <c r="M103" s="221" t="s">
        <v>19</v>
      </c>
      <c r="N103" s="222" t="s">
        <v>47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0.32500000000000001</v>
      </c>
      <c r="T103" s="224">
        <f>S103*H103</f>
        <v>16.965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141</v>
      </c>
      <c r="AT103" s="225" t="s">
        <v>136</v>
      </c>
      <c r="AU103" s="225" t="s">
        <v>85</v>
      </c>
      <c r="AY103" s="19" t="s">
        <v>134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83</v>
      </c>
      <c r="BK103" s="226">
        <f>ROUND(I103*H103,2)</f>
        <v>0</v>
      </c>
      <c r="BL103" s="19" t="s">
        <v>141</v>
      </c>
      <c r="BM103" s="225" t="s">
        <v>489</v>
      </c>
    </row>
    <row r="104" s="2" customFormat="1">
      <c r="A104" s="40"/>
      <c r="B104" s="41"/>
      <c r="C104" s="42"/>
      <c r="D104" s="227" t="s">
        <v>143</v>
      </c>
      <c r="E104" s="42"/>
      <c r="F104" s="228" t="s">
        <v>157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143</v>
      </c>
      <c r="AU104" s="19" t="s">
        <v>85</v>
      </c>
    </row>
    <row r="105" s="13" customFormat="1">
      <c r="A105" s="13"/>
      <c r="B105" s="232"/>
      <c r="C105" s="233"/>
      <c r="D105" s="234" t="s">
        <v>145</v>
      </c>
      <c r="E105" s="235" t="s">
        <v>19</v>
      </c>
      <c r="F105" s="236" t="s">
        <v>490</v>
      </c>
      <c r="G105" s="233"/>
      <c r="H105" s="237">
        <v>52.200000000000003</v>
      </c>
      <c r="I105" s="238"/>
      <c r="J105" s="233"/>
      <c r="K105" s="233"/>
      <c r="L105" s="239"/>
      <c r="M105" s="240"/>
      <c r="N105" s="241"/>
      <c r="O105" s="241"/>
      <c r="P105" s="241"/>
      <c r="Q105" s="241"/>
      <c r="R105" s="241"/>
      <c r="S105" s="241"/>
      <c r="T105" s="24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3" t="s">
        <v>145</v>
      </c>
      <c r="AU105" s="243" t="s">
        <v>85</v>
      </c>
      <c r="AV105" s="13" t="s">
        <v>85</v>
      </c>
      <c r="AW105" s="13" t="s">
        <v>35</v>
      </c>
      <c r="AX105" s="13" t="s">
        <v>76</v>
      </c>
      <c r="AY105" s="243" t="s">
        <v>134</v>
      </c>
    </row>
    <row r="106" s="14" customFormat="1">
      <c r="A106" s="14"/>
      <c r="B106" s="244"/>
      <c r="C106" s="245"/>
      <c r="D106" s="234" t="s">
        <v>145</v>
      </c>
      <c r="E106" s="246" t="s">
        <v>19</v>
      </c>
      <c r="F106" s="247" t="s">
        <v>147</v>
      </c>
      <c r="G106" s="245"/>
      <c r="H106" s="248">
        <v>52.200000000000003</v>
      </c>
      <c r="I106" s="249"/>
      <c r="J106" s="245"/>
      <c r="K106" s="245"/>
      <c r="L106" s="250"/>
      <c r="M106" s="251"/>
      <c r="N106" s="252"/>
      <c r="O106" s="252"/>
      <c r="P106" s="252"/>
      <c r="Q106" s="252"/>
      <c r="R106" s="252"/>
      <c r="S106" s="252"/>
      <c r="T106" s="2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4" t="s">
        <v>145</v>
      </c>
      <c r="AU106" s="254" t="s">
        <v>85</v>
      </c>
      <c r="AV106" s="14" t="s">
        <v>141</v>
      </c>
      <c r="AW106" s="14" t="s">
        <v>35</v>
      </c>
      <c r="AX106" s="14" t="s">
        <v>83</v>
      </c>
      <c r="AY106" s="254" t="s">
        <v>134</v>
      </c>
    </row>
    <row r="107" s="2" customFormat="1" ht="24.15" customHeight="1">
      <c r="A107" s="40"/>
      <c r="B107" s="41"/>
      <c r="C107" s="214" t="s">
        <v>141</v>
      </c>
      <c r="D107" s="214" t="s">
        <v>136</v>
      </c>
      <c r="E107" s="215" t="s">
        <v>159</v>
      </c>
      <c r="F107" s="216" t="s">
        <v>160</v>
      </c>
      <c r="G107" s="217" t="s">
        <v>139</v>
      </c>
      <c r="H107" s="218">
        <v>52.200000000000003</v>
      </c>
      <c r="I107" s="219"/>
      <c r="J107" s="220">
        <f>ROUND(I107*H107,2)</f>
        <v>0</v>
      </c>
      <c r="K107" s="216" t="s">
        <v>140</v>
      </c>
      <c r="L107" s="46"/>
      <c r="M107" s="221" t="s">
        <v>19</v>
      </c>
      <c r="N107" s="222" t="s">
        <v>47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0.22</v>
      </c>
      <c r="T107" s="224">
        <f>S107*H107</f>
        <v>11.484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141</v>
      </c>
      <c r="AT107" s="225" t="s">
        <v>136</v>
      </c>
      <c r="AU107" s="225" t="s">
        <v>85</v>
      </c>
      <c r="AY107" s="19" t="s">
        <v>134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83</v>
      </c>
      <c r="BK107" s="226">
        <f>ROUND(I107*H107,2)</f>
        <v>0</v>
      </c>
      <c r="BL107" s="19" t="s">
        <v>141</v>
      </c>
      <c r="BM107" s="225" t="s">
        <v>491</v>
      </c>
    </row>
    <row r="108" s="2" customFormat="1">
      <c r="A108" s="40"/>
      <c r="B108" s="41"/>
      <c r="C108" s="42"/>
      <c r="D108" s="227" t="s">
        <v>143</v>
      </c>
      <c r="E108" s="42"/>
      <c r="F108" s="228" t="s">
        <v>162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143</v>
      </c>
      <c r="AU108" s="19" t="s">
        <v>85</v>
      </c>
    </row>
    <row r="109" s="13" customFormat="1">
      <c r="A109" s="13"/>
      <c r="B109" s="232"/>
      <c r="C109" s="233"/>
      <c r="D109" s="234" t="s">
        <v>145</v>
      </c>
      <c r="E109" s="235" t="s">
        <v>19</v>
      </c>
      <c r="F109" s="236" t="s">
        <v>492</v>
      </c>
      <c r="G109" s="233"/>
      <c r="H109" s="237">
        <v>52.200000000000003</v>
      </c>
      <c r="I109" s="238"/>
      <c r="J109" s="233"/>
      <c r="K109" s="233"/>
      <c r="L109" s="239"/>
      <c r="M109" s="240"/>
      <c r="N109" s="241"/>
      <c r="O109" s="241"/>
      <c r="P109" s="241"/>
      <c r="Q109" s="241"/>
      <c r="R109" s="241"/>
      <c r="S109" s="241"/>
      <c r="T109" s="24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3" t="s">
        <v>145</v>
      </c>
      <c r="AU109" s="243" t="s">
        <v>85</v>
      </c>
      <c r="AV109" s="13" t="s">
        <v>85</v>
      </c>
      <c r="AW109" s="13" t="s">
        <v>35</v>
      </c>
      <c r="AX109" s="13" t="s">
        <v>76</v>
      </c>
      <c r="AY109" s="243" t="s">
        <v>134</v>
      </c>
    </row>
    <row r="110" s="14" customFormat="1">
      <c r="A110" s="14"/>
      <c r="B110" s="244"/>
      <c r="C110" s="245"/>
      <c r="D110" s="234" t="s">
        <v>145</v>
      </c>
      <c r="E110" s="246" t="s">
        <v>19</v>
      </c>
      <c r="F110" s="247" t="s">
        <v>147</v>
      </c>
      <c r="G110" s="245"/>
      <c r="H110" s="248">
        <v>52.200000000000003</v>
      </c>
      <c r="I110" s="249"/>
      <c r="J110" s="245"/>
      <c r="K110" s="245"/>
      <c r="L110" s="250"/>
      <c r="M110" s="251"/>
      <c r="N110" s="252"/>
      <c r="O110" s="252"/>
      <c r="P110" s="252"/>
      <c r="Q110" s="252"/>
      <c r="R110" s="252"/>
      <c r="S110" s="252"/>
      <c r="T110" s="253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4" t="s">
        <v>145</v>
      </c>
      <c r="AU110" s="254" t="s">
        <v>85</v>
      </c>
      <c r="AV110" s="14" t="s">
        <v>141</v>
      </c>
      <c r="AW110" s="14" t="s">
        <v>35</v>
      </c>
      <c r="AX110" s="14" t="s">
        <v>83</v>
      </c>
      <c r="AY110" s="254" t="s">
        <v>134</v>
      </c>
    </row>
    <row r="111" s="2" customFormat="1" ht="37.8" customHeight="1">
      <c r="A111" s="40"/>
      <c r="B111" s="41"/>
      <c r="C111" s="214" t="s">
        <v>164</v>
      </c>
      <c r="D111" s="214" t="s">
        <v>136</v>
      </c>
      <c r="E111" s="215" t="s">
        <v>165</v>
      </c>
      <c r="F111" s="216" t="s">
        <v>166</v>
      </c>
      <c r="G111" s="217" t="s">
        <v>139</v>
      </c>
      <c r="H111" s="218">
        <v>208</v>
      </c>
      <c r="I111" s="219"/>
      <c r="J111" s="220">
        <f>ROUND(I111*H111,2)</f>
        <v>0</v>
      </c>
      <c r="K111" s="216" t="s">
        <v>140</v>
      </c>
      <c r="L111" s="46"/>
      <c r="M111" s="221" t="s">
        <v>19</v>
      </c>
      <c r="N111" s="222" t="s">
        <v>47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0.28999999999999998</v>
      </c>
      <c r="T111" s="224">
        <f>S111*H111</f>
        <v>60.319999999999993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141</v>
      </c>
      <c r="AT111" s="225" t="s">
        <v>136</v>
      </c>
      <c r="AU111" s="225" t="s">
        <v>85</v>
      </c>
      <c r="AY111" s="19" t="s">
        <v>134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83</v>
      </c>
      <c r="BK111" s="226">
        <f>ROUND(I111*H111,2)</f>
        <v>0</v>
      </c>
      <c r="BL111" s="19" t="s">
        <v>141</v>
      </c>
      <c r="BM111" s="225" t="s">
        <v>493</v>
      </c>
    </row>
    <row r="112" s="2" customFormat="1">
      <c r="A112" s="40"/>
      <c r="B112" s="41"/>
      <c r="C112" s="42"/>
      <c r="D112" s="227" t="s">
        <v>143</v>
      </c>
      <c r="E112" s="42"/>
      <c r="F112" s="228" t="s">
        <v>168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143</v>
      </c>
      <c r="AU112" s="19" t="s">
        <v>85</v>
      </c>
    </row>
    <row r="113" s="13" customFormat="1">
      <c r="A113" s="13"/>
      <c r="B113" s="232"/>
      <c r="C113" s="233"/>
      <c r="D113" s="234" t="s">
        <v>145</v>
      </c>
      <c r="E113" s="235" t="s">
        <v>19</v>
      </c>
      <c r="F113" s="236" t="s">
        <v>494</v>
      </c>
      <c r="G113" s="233"/>
      <c r="H113" s="237">
        <v>208</v>
      </c>
      <c r="I113" s="238"/>
      <c r="J113" s="233"/>
      <c r="K113" s="233"/>
      <c r="L113" s="239"/>
      <c r="M113" s="240"/>
      <c r="N113" s="241"/>
      <c r="O113" s="241"/>
      <c r="P113" s="241"/>
      <c r="Q113" s="241"/>
      <c r="R113" s="241"/>
      <c r="S113" s="241"/>
      <c r="T113" s="24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3" t="s">
        <v>145</v>
      </c>
      <c r="AU113" s="243" t="s">
        <v>85</v>
      </c>
      <c r="AV113" s="13" t="s">
        <v>85</v>
      </c>
      <c r="AW113" s="13" t="s">
        <v>35</v>
      </c>
      <c r="AX113" s="13" t="s">
        <v>76</v>
      </c>
      <c r="AY113" s="243" t="s">
        <v>134</v>
      </c>
    </row>
    <row r="114" s="14" customFormat="1">
      <c r="A114" s="14"/>
      <c r="B114" s="244"/>
      <c r="C114" s="245"/>
      <c r="D114" s="234" t="s">
        <v>145</v>
      </c>
      <c r="E114" s="246" t="s">
        <v>19</v>
      </c>
      <c r="F114" s="247" t="s">
        <v>147</v>
      </c>
      <c r="G114" s="245"/>
      <c r="H114" s="248">
        <v>208</v>
      </c>
      <c r="I114" s="249"/>
      <c r="J114" s="245"/>
      <c r="K114" s="245"/>
      <c r="L114" s="250"/>
      <c r="M114" s="251"/>
      <c r="N114" s="252"/>
      <c r="O114" s="252"/>
      <c r="P114" s="252"/>
      <c r="Q114" s="252"/>
      <c r="R114" s="252"/>
      <c r="S114" s="252"/>
      <c r="T114" s="25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4" t="s">
        <v>145</v>
      </c>
      <c r="AU114" s="254" t="s">
        <v>85</v>
      </c>
      <c r="AV114" s="14" t="s">
        <v>141</v>
      </c>
      <c r="AW114" s="14" t="s">
        <v>35</v>
      </c>
      <c r="AX114" s="14" t="s">
        <v>83</v>
      </c>
      <c r="AY114" s="254" t="s">
        <v>134</v>
      </c>
    </row>
    <row r="115" s="2" customFormat="1" ht="33" customHeight="1">
      <c r="A115" s="40"/>
      <c r="B115" s="41"/>
      <c r="C115" s="214" t="s">
        <v>170</v>
      </c>
      <c r="D115" s="214" t="s">
        <v>136</v>
      </c>
      <c r="E115" s="215" t="s">
        <v>171</v>
      </c>
      <c r="F115" s="216" t="s">
        <v>172</v>
      </c>
      <c r="G115" s="217" t="s">
        <v>139</v>
      </c>
      <c r="H115" s="218">
        <v>208</v>
      </c>
      <c r="I115" s="219"/>
      <c r="J115" s="220">
        <f>ROUND(I115*H115,2)</f>
        <v>0</v>
      </c>
      <c r="K115" s="216" t="s">
        <v>140</v>
      </c>
      <c r="L115" s="46"/>
      <c r="M115" s="221" t="s">
        <v>19</v>
      </c>
      <c r="N115" s="222" t="s">
        <v>47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0.23999999999999999</v>
      </c>
      <c r="T115" s="224">
        <f>S115*H115</f>
        <v>49.920000000000002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141</v>
      </c>
      <c r="AT115" s="225" t="s">
        <v>136</v>
      </c>
      <c r="AU115" s="225" t="s">
        <v>85</v>
      </c>
      <c r="AY115" s="19" t="s">
        <v>134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83</v>
      </c>
      <c r="BK115" s="226">
        <f>ROUND(I115*H115,2)</f>
        <v>0</v>
      </c>
      <c r="BL115" s="19" t="s">
        <v>141</v>
      </c>
      <c r="BM115" s="225" t="s">
        <v>495</v>
      </c>
    </row>
    <row r="116" s="2" customFormat="1">
      <c r="A116" s="40"/>
      <c r="B116" s="41"/>
      <c r="C116" s="42"/>
      <c r="D116" s="227" t="s">
        <v>143</v>
      </c>
      <c r="E116" s="42"/>
      <c r="F116" s="228" t="s">
        <v>174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143</v>
      </c>
      <c r="AU116" s="19" t="s">
        <v>85</v>
      </c>
    </row>
    <row r="117" s="13" customFormat="1">
      <c r="A117" s="13"/>
      <c r="B117" s="232"/>
      <c r="C117" s="233"/>
      <c r="D117" s="234" t="s">
        <v>145</v>
      </c>
      <c r="E117" s="235" t="s">
        <v>19</v>
      </c>
      <c r="F117" s="236" t="s">
        <v>496</v>
      </c>
      <c r="G117" s="233"/>
      <c r="H117" s="237">
        <v>208</v>
      </c>
      <c r="I117" s="238"/>
      <c r="J117" s="233"/>
      <c r="K117" s="233"/>
      <c r="L117" s="239"/>
      <c r="M117" s="240"/>
      <c r="N117" s="241"/>
      <c r="O117" s="241"/>
      <c r="P117" s="241"/>
      <c r="Q117" s="241"/>
      <c r="R117" s="241"/>
      <c r="S117" s="241"/>
      <c r="T117" s="24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3" t="s">
        <v>145</v>
      </c>
      <c r="AU117" s="243" t="s">
        <v>85</v>
      </c>
      <c r="AV117" s="13" t="s">
        <v>85</v>
      </c>
      <c r="AW117" s="13" t="s">
        <v>35</v>
      </c>
      <c r="AX117" s="13" t="s">
        <v>76</v>
      </c>
      <c r="AY117" s="243" t="s">
        <v>134</v>
      </c>
    </row>
    <row r="118" s="14" customFormat="1">
      <c r="A118" s="14"/>
      <c r="B118" s="244"/>
      <c r="C118" s="245"/>
      <c r="D118" s="234" t="s">
        <v>145</v>
      </c>
      <c r="E118" s="246" t="s">
        <v>19</v>
      </c>
      <c r="F118" s="247" t="s">
        <v>147</v>
      </c>
      <c r="G118" s="245"/>
      <c r="H118" s="248">
        <v>208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145</v>
      </c>
      <c r="AU118" s="254" t="s">
        <v>85</v>
      </c>
      <c r="AV118" s="14" t="s">
        <v>141</v>
      </c>
      <c r="AW118" s="14" t="s">
        <v>35</v>
      </c>
      <c r="AX118" s="14" t="s">
        <v>83</v>
      </c>
      <c r="AY118" s="254" t="s">
        <v>134</v>
      </c>
    </row>
    <row r="119" s="2" customFormat="1" ht="33" customHeight="1">
      <c r="A119" s="40"/>
      <c r="B119" s="41"/>
      <c r="C119" s="214" t="s">
        <v>176</v>
      </c>
      <c r="D119" s="214" t="s">
        <v>136</v>
      </c>
      <c r="E119" s="215" t="s">
        <v>177</v>
      </c>
      <c r="F119" s="216" t="s">
        <v>178</v>
      </c>
      <c r="G119" s="217" t="s">
        <v>139</v>
      </c>
      <c r="H119" s="218">
        <v>208</v>
      </c>
      <c r="I119" s="219"/>
      <c r="J119" s="220">
        <f>ROUND(I119*H119,2)</f>
        <v>0</v>
      </c>
      <c r="K119" s="216" t="s">
        <v>140</v>
      </c>
      <c r="L119" s="46"/>
      <c r="M119" s="221" t="s">
        <v>19</v>
      </c>
      <c r="N119" s="222" t="s">
        <v>47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0.098000000000000004</v>
      </c>
      <c r="T119" s="224">
        <f>S119*H119</f>
        <v>20.384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141</v>
      </c>
      <c r="AT119" s="225" t="s">
        <v>136</v>
      </c>
      <c r="AU119" s="225" t="s">
        <v>85</v>
      </c>
      <c r="AY119" s="19" t="s">
        <v>134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83</v>
      </c>
      <c r="BK119" s="226">
        <f>ROUND(I119*H119,2)</f>
        <v>0</v>
      </c>
      <c r="BL119" s="19" t="s">
        <v>141</v>
      </c>
      <c r="BM119" s="225" t="s">
        <v>497</v>
      </c>
    </row>
    <row r="120" s="2" customFormat="1">
      <c r="A120" s="40"/>
      <c r="B120" s="41"/>
      <c r="C120" s="42"/>
      <c r="D120" s="227" t="s">
        <v>143</v>
      </c>
      <c r="E120" s="42"/>
      <c r="F120" s="228" t="s">
        <v>180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143</v>
      </c>
      <c r="AU120" s="19" t="s">
        <v>85</v>
      </c>
    </row>
    <row r="121" s="13" customFormat="1">
      <c r="A121" s="13"/>
      <c r="B121" s="232"/>
      <c r="C121" s="233"/>
      <c r="D121" s="234" t="s">
        <v>145</v>
      </c>
      <c r="E121" s="235" t="s">
        <v>19</v>
      </c>
      <c r="F121" s="236" t="s">
        <v>498</v>
      </c>
      <c r="G121" s="233"/>
      <c r="H121" s="237">
        <v>208</v>
      </c>
      <c r="I121" s="238"/>
      <c r="J121" s="233"/>
      <c r="K121" s="233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145</v>
      </c>
      <c r="AU121" s="243" t="s">
        <v>85</v>
      </c>
      <c r="AV121" s="13" t="s">
        <v>85</v>
      </c>
      <c r="AW121" s="13" t="s">
        <v>35</v>
      </c>
      <c r="AX121" s="13" t="s">
        <v>76</v>
      </c>
      <c r="AY121" s="243" t="s">
        <v>134</v>
      </c>
    </row>
    <row r="122" s="14" customFormat="1">
      <c r="A122" s="14"/>
      <c r="B122" s="244"/>
      <c r="C122" s="245"/>
      <c r="D122" s="234" t="s">
        <v>145</v>
      </c>
      <c r="E122" s="246" t="s">
        <v>19</v>
      </c>
      <c r="F122" s="247" t="s">
        <v>147</v>
      </c>
      <c r="G122" s="245"/>
      <c r="H122" s="248">
        <v>208</v>
      </c>
      <c r="I122" s="249"/>
      <c r="J122" s="245"/>
      <c r="K122" s="245"/>
      <c r="L122" s="250"/>
      <c r="M122" s="251"/>
      <c r="N122" s="252"/>
      <c r="O122" s="252"/>
      <c r="P122" s="252"/>
      <c r="Q122" s="252"/>
      <c r="R122" s="252"/>
      <c r="S122" s="252"/>
      <c r="T122" s="253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4" t="s">
        <v>145</v>
      </c>
      <c r="AU122" s="254" t="s">
        <v>85</v>
      </c>
      <c r="AV122" s="14" t="s">
        <v>141</v>
      </c>
      <c r="AW122" s="14" t="s">
        <v>35</v>
      </c>
      <c r="AX122" s="14" t="s">
        <v>83</v>
      </c>
      <c r="AY122" s="254" t="s">
        <v>134</v>
      </c>
    </row>
    <row r="123" s="2" customFormat="1" ht="24.15" customHeight="1">
      <c r="A123" s="40"/>
      <c r="B123" s="41"/>
      <c r="C123" s="214" t="s">
        <v>182</v>
      </c>
      <c r="D123" s="214" t="s">
        <v>136</v>
      </c>
      <c r="E123" s="215" t="s">
        <v>183</v>
      </c>
      <c r="F123" s="216" t="s">
        <v>184</v>
      </c>
      <c r="G123" s="217" t="s">
        <v>185</v>
      </c>
      <c r="H123" s="218">
        <v>129.59999999999999</v>
      </c>
      <c r="I123" s="219"/>
      <c r="J123" s="220">
        <f>ROUND(I123*H123,2)</f>
        <v>0</v>
      </c>
      <c r="K123" s="216" t="s">
        <v>140</v>
      </c>
      <c r="L123" s="46"/>
      <c r="M123" s="221" t="s">
        <v>19</v>
      </c>
      <c r="N123" s="222" t="s">
        <v>47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0.20499999999999999</v>
      </c>
      <c r="T123" s="224">
        <f>S123*H123</f>
        <v>26.567999999999998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141</v>
      </c>
      <c r="AT123" s="225" t="s">
        <v>136</v>
      </c>
      <c r="AU123" s="225" t="s">
        <v>85</v>
      </c>
      <c r="AY123" s="19" t="s">
        <v>134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83</v>
      </c>
      <c r="BK123" s="226">
        <f>ROUND(I123*H123,2)</f>
        <v>0</v>
      </c>
      <c r="BL123" s="19" t="s">
        <v>141</v>
      </c>
      <c r="BM123" s="225" t="s">
        <v>499</v>
      </c>
    </row>
    <row r="124" s="2" customFormat="1">
      <c r="A124" s="40"/>
      <c r="B124" s="41"/>
      <c r="C124" s="42"/>
      <c r="D124" s="227" t="s">
        <v>143</v>
      </c>
      <c r="E124" s="42"/>
      <c r="F124" s="228" t="s">
        <v>187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143</v>
      </c>
      <c r="AU124" s="19" t="s">
        <v>85</v>
      </c>
    </row>
    <row r="125" s="13" customFormat="1">
      <c r="A125" s="13"/>
      <c r="B125" s="232"/>
      <c r="C125" s="233"/>
      <c r="D125" s="234" t="s">
        <v>145</v>
      </c>
      <c r="E125" s="235" t="s">
        <v>19</v>
      </c>
      <c r="F125" s="236" t="s">
        <v>500</v>
      </c>
      <c r="G125" s="233"/>
      <c r="H125" s="237">
        <v>129.59999999999999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145</v>
      </c>
      <c r="AU125" s="243" t="s">
        <v>85</v>
      </c>
      <c r="AV125" s="13" t="s">
        <v>85</v>
      </c>
      <c r="AW125" s="13" t="s">
        <v>35</v>
      </c>
      <c r="AX125" s="13" t="s">
        <v>76</v>
      </c>
      <c r="AY125" s="243" t="s">
        <v>134</v>
      </c>
    </row>
    <row r="126" s="14" customFormat="1">
      <c r="A126" s="14"/>
      <c r="B126" s="244"/>
      <c r="C126" s="245"/>
      <c r="D126" s="234" t="s">
        <v>145</v>
      </c>
      <c r="E126" s="246" t="s">
        <v>19</v>
      </c>
      <c r="F126" s="247" t="s">
        <v>147</v>
      </c>
      <c r="G126" s="245"/>
      <c r="H126" s="248">
        <v>129.59999999999999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4" t="s">
        <v>145</v>
      </c>
      <c r="AU126" s="254" t="s">
        <v>85</v>
      </c>
      <c r="AV126" s="14" t="s">
        <v>141</v>
      </c>
      <c r="AW126" s="14" t="s">
        <v>35</v>
      </c>
      <c r="AX126" s="14" t="s">
        <v>83</v>
      </c>
      <c r="AY126" s="254" t="s">
        <v>134</v>
      </c>
    </row>
    <row r="127" s="2" customFormat="1" ht="24.15" customHeight="1">
      <c r="A127" s="40"/>
      <c r="B127" s="41"/>
      <c r="C127" s="214" t="s">
        <v>189</v>
      </c>
      <c r="D127" s="214" t="s">
        <v>136</v>
      </c>
      <c r="E127" s="215" t="s">
        <v>190</v>
      </c>
      <c r="F127" s="216" t="s">
        <v>191</v>
      </c>
      <c r="G127" s="217" t="s">
        <v>185</v>
      </c>
      <c r="H127" s="218">
        <v>140</v>
      </c>
      <c r="I127" s="219"/>
      <c r="J127" s="220">
        <f>ROUND(I127*H127,2)</f>
        <v>0</v>
      </c>
      <c r="K127" s="216" t="s">
        <v>140</v>
      </c>
      <c r="L127" s="46"/>
      <c r="M127" s="221" t="s">
        <v>19</v>
      </c>
      <c r="N127" s="222" t="s">
        <v>47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0.040000000000000001</v>
      </c>
      <c r="T127" s="224">
        <f>S127*H127</f>
        <v>5.6000000000000005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141</v>
      </c>
      <c r="AT127" s="225" t="s">
        <v>136</v>
      </c>
      <c r="AU127" s="225" t="s">
        <v>85</v>
      </c>
      <c r="AY127" s="19" t="s">
        <v>134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83</v>
      </c>
      <c r="BK127" s="226">
        <f>ROUND(I127*H127,2)</f>
        <v>0</v>
      </c>
      <c r="BL127" s="19" t="s">
        <v>141</v>
      </c>
      <c r="BM127" s="225" t="s">
        <v>501</v>
      </c>
    </row>
    <row r="128" s="2" customFormat="1">
      <c r="A128" s="40"/>
      <c r="B128" s="41"/>
      <c r="C128" s="42"/>
      <c r="D128" s="227" t="s">
        <v>143</v>
      </c>
      <c r="E128" s="42"/>
      <c r="F128" s="228" t="s">
        <v>193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143</v>
      </c>
      <c r="AU128" s="19" t="s">
        <v>85</v>
      </c>
    </row>
    <row r="129" s="13" customFormat="1">
      <c r="A129" s="13"/>
      <c r="B129" s="232"/>
      <c r="C129" s="233"/>
      <c r="D129" s="234" t="s">
        <v>145</v>
      </c>
      <c r="E129" s="235" t="s">
        <v>19</v>
      </c>
      <c r="F129" s="236" t="s">
        <v>502</v>
      </c>
      <c r="G129" s="233"/>
      <c r="H129" s="237">
        <v>140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145</v>
      </c>
      <c r="AU129" s="243" t="s">
        <v>85</v>
      </c>
      <c r="AV129" s="13" t="s">
        <v>85</v>
      </c>
      <c r="AW129" s="13" t="s">
        <v>35</v>
      </c>
      <c r="AX129" s="13" t="s">
        <v>76</v>
      </c>
      <c r="AY129" s="243" t="s">
        <v>134</v>
      </c>
    </row>
    <row r="130" s="14" customFormat="1">
      <c r="A130" s="14"/>
      <c r="B130" s="244"/>
      <c r="C130" s="245"/>
      <c r="D130" s="234" t="s">
        <v>145</v>
      </c>
      <c r="E130" s="246" t="s">
        <v>19</v>
      </c>
      <c r="F130" s="247" t="s">
        <v>147</v>
      </c>
      <c r="G130" s="245"/>
      <c r="H130" s="248">
        <v>140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145</v>
      </c>
      <c r="AU130" s="254" t="s">
        <v>85</v>
      </c>
      <c r="AV130" s="14" t="s">
        <v>141</v>
      </c>
      <c r="AW130" s="14" t="s">
        <v>35</v>
      </c>
      <c r="AX130" s="14" t="s">
        <v>83</v>
      </c>
      <c r="AY130" s="254" t="s">
        <v>134</v>
      </c>
    </row>
    <row r="131" s="2" customFormat="1" ht="16.5" customHeight="1">
      <c r="A131" s="40"/>
      <c r="B131" s="41"/>
      <c r="C131" s="214" t="s">
        <v>195</v>
      </c>
      <c r="D131" s="214" t="s">
        <v>136</v>
      </c>
      <c r="E131" s="215" t="s">
        <v>196</v>
      </c>
      <c r="F131" s="216" t="s">
        <v>197</v>
      </c>
      <c r="G131" s="217" t="s">
        <v>139</v>
      </c>
      <c r="H131" s="218">
        <v>181.40000000000001</v>
      </c>
      <c r="I131" s="219"/>
      <c r="J131" s="220">
        <f>ROUND(I131*H131,2)</f>
        <v>0</v>
      </c>
      <c r="K131" s="216" t="s">
        <v>140</v>
      </c>
      <c r="L131" s="46"/>
      <c r="M131" s="221" t="s">
        <v>19</v>
      </c>
      <c r="N131" s="222" t="s">
        <v>47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141</v>
      </c>
      <c r="AT131" s="225" t="s">
        <v>136</v>
      </c>
      <c r="AU131" s="225" t="s">
        <v>85</v>
      </c>
      <c r="AY131" s="19" t="s">
        <v>134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83</v>
      </c>
      <c r="BK131" s="226">
        <f>ROUND(I131*H131,2)</f>
        <v>0</v>
      </c>
      <c r="BL131" s="19" t="s">
        <v>141</v>
      </c>
      <c r="BM131" s="225" t="s">
        <v>503</v>
      </c>
    </row>
    <row r="132" s="2" customFormat="1">
      <c r="A132" s="40"/>
      <c r="B132" s="41"/>
      <c r="C132" s="42"/>
      <c r="D132" s="227" t="s">
        <v>143</v>
      </c>
      <c r="E132" s="42"/>
      <c r="F132" s="228" t="s">
        <v>199</v>
      </c>
      <c r="G132" s="42"/>
      <c r="H132" s="42"/>
      <c r="I132" s="229"/>
      <c r="J132" s="42"/>
      <c r="K132" s="42"/>
      <c r="L132" s="46"/>
      <c r="M132" s="230"/>
      <c r="N132" s="231"/>
      <c r="O132" s="86"/>
      <c r="P132" s="86"/>
      <c r="Q132" s="86"/>
      <c r="R132" s="86"/>
      <c r="S132" s="86"/>
      <c r="T132" s="87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T132" s="19" t="s">
        <v>143</v>
      </c>
      <c r="AU132" s="19" t="s">
        <v>85</v>
      </c>
    </row>
    <row r="133" s="13" customFormat="1">
      <c r="A133" s="13"/>
      <c r="B133" s="232"/>
      <c r="C133" s="233"/>
      <c r="D133" s="234" t="s">
        <v>145</v>
      </c>
      <c r="E133" s="235" t="s">
        <v>19</v>
      </c>
      <c r="F133" s="236" t="s">
        <v>504</v>
      </c>
      <c r="G133" s="233"/>
      <c r="H133" s="237">
        <v>181.40000000000001</v>
      </c>
      <c r="I133" s="238"/>
      <c r="J133" s="233"/>
      <c r="K133" s="233"/>
      <c r="L133" s="239"/>
      <c r="M133" s="240"/>
      <c r="N133" s="241"/>
      <c r="O133" s="241"/>
      <c r="P133" s="241"/>
      <c r="Q133" s="241"/>
      <c r="R133" s="241"/>
      <c r="S133" s="241"/>
      <c r="T133" s="24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43" t="s">
        <v>145</v>
      </c>
      <c r="AU133" s="243" t="s">
        <v>85</v>
      </c>
      <c r="AV133" s="13" t="s">
        <v>85</v>
      </c>
      <c r="AW133" s="13" t="s">
        <v>35</v>
      </c>
      <c r="AX133" s="13" t="s">
        <v>76</v>
      </c>
      <c r="AY133" s="243" t="s">
        <v>134</v>
      </c>
    </row>
    <row r="134" s="14" customFormat="1">
      <c r="A134" s="14"/>
      <c r="B134" s="244"/>
      <c r="C134" s="245"/>
      <c r="D134" s="234" t="s">
        <v>145</v>
      </c>
      <c r="E134" s="246" t="s">
        <v>19</v>
      </c>
      <c r="F134" s="247" t="s">
        <v>147</v>
      </c>
      <c r="G134" s="245"/>
      <c r="H134" s="248">
        <v>181.40000000000001</v>
      </c>
      <c r="I134" s="249"/>
      <c r="J134" s="245"/>
      <c r="K134" s="245"/>
      <c r="L134" s="250"/>
      <c r="M134" s="251"/>
      <c r="N134" s="252"/>
      <c r="O134" s="252"/>
      <c r="P134" s="252"/>
      <c r="Q134" s="252"/>
      <c r="R134" s="252"/>
      <c r="S134" s="252"/>
      <c r="T134" s="253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4" t="s">
        <v>145</v>
      </c>
      <c r="AU134" s="254" t="s">
        <v>85</v>
      </c>
      <c r="AV134" s="14" t="s">
        <v>141</v>
      </c>
      <c r="AW134" s="14" t="s">
        <v>35</v>
      </c>
      <c r="AX134" s="14" t="s">
        <v>83</v>
      </c>
      <c r="AY134" s="254" t="s">
        <v>134</v>
      </c>
    </row>
    <row r="135" s="2" customFormat="1" ht="16.5" customHeight="1">
      <c r="A135" s="40"/>
      <c r="B135" s="41"/>
      <c r="C135" s="214" t="s">
        <v>201</v>
      </c>
      <c r="D135" s="214" t="s">
        <v>136</v>
      </c>
      <c r="E135" s="215" t="s">
        <v>202</v>
      </c>
      <c r="F135" s="216" t="s">
        <v>203</v>
      </c>
      <c r="G135" s="217" t="s">
        <v>139</v>
      </c>
      <c r="H135" s="218">
        <v>22.5</v>
      </c>
      <c r="I135" s="219"/>
      <c r="J135" s="220">
        <f>ROUND(I135*H135,2)</f>
        <v>0</v>
      </c>
      <c r="K135" s="216" t="s">
        <v>19</v>
      </c>
      <c r="L135" s="46"/>
      <c r="M135" s="221" t="s">
        <v>19</v>
      </c>
      <c r="N135" s="222" t="s">
        <v>47</v>
      </c>
      <c r="O135" s="86"/>
      <c r="P135" s="223">
        <f>O135*H135</f>
        <v>0</v>
      </c>
      <c r="Q135" s="223">
        <v>0</v>
      </c>
      <c r="R135" s="223">
        <f>Q135*H135</f>
        <v>0</v>
      </c>
      <c r="S135" s="223">
        <v>0</v>
      </c>
      <c r="T135" s="224">
        <f>S135*H135</f>
        <v>0</v>
      </c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R135" s="225" t="s">
        <v>141</v>
      </c>
      <c r="AT135" s="225" t="s">
        <v>136</v>
      </c>
      <c r="AU135" s="225" t="s">
        <v>85</v>
      </c>
      <c r="AY135" s="19" t="s">
        <v>134</v>
      </c>
      <c r="BE135" s="226">
        <f>IF(N135="základní",J135,0)</f>
        <v>0</v>
      </c>
      <c r="BF135" s="226">
        <f>IF(N135="snížená",J135,0)</f>
        <v>0</v>
      </c>
      <c r="BG135" s="226">
        <f>IF(N135="zákl. přenesená",J135,0)</f>
        <v>0</v>
      </c>
      <c r="BH135" s="226">
        <f>IF(N135="sníž. přenesená",J135,0)</f>
        <v>0</v>
      </c>
      <c r="BI135" s="226">
        <f>IF(N135="nulová",J135,0)</f>
        <v>0</v>
      </c>
      <c r="BJ135" s="19" t="s">
        <v>83</v>
      </c>
      <c r="BK135" s="226">
        <f>ROUND(I135*H135,2)</f>
        <v>0</v>
      </c>
      <c r="BL135" s="19" t="s">
        <v>141</v>
      </c>
      <c r="BM135" s="225" t="s">
        <v>505</v>
      </c>
    </row>
    <row r="136" s="13" customFormat="1">
      <c r="A136" s="13"/>
      <c r="B136" s="232"/>
      <c r="C136" s="233"/>
      <c r="D136" s="234" t="s">
        <v>145</v>
      </c>
      <c r="E136" s="235" t="s">
        <v>19</v>
      </c>
      <c r="F136" s="236" t="s">
        <v>506</v>
      </c>
      <c r="G136" s="233"/>
      <c r="H136" s="237">
        <v>22.5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145</v>
      </c>
      <c r="AU136" s="243" t="s">
        <v>85</v>
      </c>
      <c r="AV136" s="13" t="s">
        <v>85</v>
      </c>
      <c r="AW136" s="13" t="s">
        <v>35</v>
      </c>
      <c r="AX136" s="13" t="s">
        <v>76</v>
      </c>
      <c r="AY136" s="243" t="s">
        <v>134</v>
      </c>
    </row>
    <row r="137" s="14" customFormat="1">
      <c r="A137" s="14"/>
      <c r="B137" s="244"/>
      <c r="C137" s="245"/>
      <c r="D137" s="234" t="s">
        <v>145</v>
      </c>
      <c r="E137" s="246" t="s">
        <v>19</v>
      </c>
      <c r="F137" s="247" t="s">
        <v>147</v>
      </c>
      <c r="G137" s="245"/>
      <c r="H137" s="248">
        <v>22.5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145</v>
      </c>
      <c r="AU137" s="254" t="s">
        <v>85</v>
      </c>
      <c r="AV137" s="14" t="s">
        <v>141</v>
      </c>
      <c r="AW137" s="14" t="s">
        <v>35</v>
      </c>
      <c r="AX137" s="14" t="s">
        <v>83</v>
      </c>
      <c r="AY137" s="254" t="s">
        <v>134</v>
      </c>
    </row>
    <row r="138" s="2" customFormat="1" ht="37.8" customHeight="1">
      <c r="A138" s="40"/>
      <c r="B138" s="41"/>
      <c r="C138" s="214" t="s">
        <v>8</v>
      </c>
      <c r="D138" s="214" t="s">
        <v>136</v>
      </c>
      <c r="E138" s="215" t="s">
        <v>206</v>
      </c>
      <c r="F138" s="216" t="s">
        <v>207</v>
      </c>
      <c r="G138" s="217" t="s">
        <v>208</v>
      </c>
      <c r="H138" s="218">
        <v>27.210000000000001</v>
      </c>
      <c r="I138" s="219"/>
      <c r="J138" s="220">
        <f>ROUND(I138*H138,2)</f>
        <v>0</v>
      </c>
      <c r="K138" s="216" t="s">
        <v>140</v>
      </c>
      <c r="L138" s="46"/>
      <c r="M138" s="221" t="s">
        <v>19</v>
      </c>
      <c r="N138" s="222" t="s">
        <v>47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141</v>
      </c>
      <c r="AT138" s="225" t="s">
        <v>136</v>
      </c>
      <c r="AU138" s="225" t="s">
        <v>85</v>
      </c>
      <c r="AY138" s="19" t="s">
        <v>134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83</v>
      </c>
      <c r="BK138" s="226">
        <f>ROUND(I138*H138,2)</f>
        <v>0</v>
      </c>
      <c r="BL138" s="19" t="s">
        <v>141</v>
      </c>
      <c r="BM138" s="225" t="s">
        <v>507</v>
      </c>
    </row>
    <row r="139" s="2" customFormat="1">
      <c r="A139" s="40"/>
      <c r="B139" s="41"/>
      <c r="C139" s="42"/>
      <c r="D139" s="227" t="s">
        <v>143</v>
      </c>
      <c r="E139" s="42"/>
      <c r="F139" s="228" t="s">
        <v>210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143</v>
      </c>
      <c r="AU139" s="19" t="s">
        <v>85</v>
      </c>
    </row>
    <row r="140" s="13" customFormat="1">
      <c r="A140" s="13"/>
      <c r="B140" s="232"/>
      <c r="C140" s="233"/>
      <c r="D140" s="234" t="s">
        <v>145</v>
      </c>
      <c r="E140" s="235" t="s">
        <v>19</v>
      </c>
      <c r="F140" s="236" t="s">
        <v>508</v>
      </c>
      <c r="G140" s="233"/>
      <c r="H140" s="237">
        <v>27.210000000000001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145</v>
      </c>
      <c r="AU140" s="243" t="s">
        <v>85</v>
      </c>
      <c r="AV140" s="13" t="s">
        <v>85</v>
      </c>
      <c r="AW140" s="13" t="s">
        <v>35</v>
      </c>
      <c r="AX140" s="13" t="s">
        <v>76</v>
      </c>
      <c r="AY140" s="243" t="s">
        <v>134</v>
      </c>
    </row>
    <row r="141" s="14" customFormat="1">
      <c r="A141" s="14"/>
      <c r="B141" s="244"/>
      <c r="C141" s="245"/>
      <c r="D141" s="234" t="s">
        <v>145</v>
      </c>
      <c r="E141" s="246" t="s">
        <v>19</v>
      </c>
      <c r="F141" s="247" t="s">
        <v>147</v>
      </c>
      <c r="G141" s="245"/>
      <c r="H141" s="248">
        <v>27.210000000000001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145</v>
      </c>
      <c r="AU141" s="254" t="s">
        <v>85</v>
      </c>
      <c r="AV141" s="14" t="s">
        <v>141</v>
      </c>
      <c r="AW141" s="14" t="s">
        <v>35</v>
      </c>
      <c r="AX141" s="14" t="s">
        <v>83</v>
      </c>
      <c r="AY141" s="254" t="s">
        <v>134</v>
      </c>
    </row>
    <row r="142" s="2" customFormat="1" ht="37.8" customHeight="1">
      <c r="A142" s="40"/>
      <c r="B142" s="41"/>
      <c r="C142" s="214" t="s">
        <v>212</v>
      </c>
      <c r="D142" s="214" t="s">
        <v>136</v>
      </c>
      <c r="E142" s="215" t="s">
        <v>213</v>
      </c>
      <c r="F142" s="216" t="s">
        <v>214</v>
      </c>
      <c r="G142" s="217" t="s">
        <v>208</v>
      </c>
      <c r="H142" s="218">
        <v>27.210000000000001</v>
      </c>
      <c r="I142" s="219"/>
      <c r="J142" s="220">
        <f>ROUND(I142*H142,2)</f>
        <v>0</v>
      </c>
      <c r="K142" s="216" t="s">
        <v>140</v>
      </c>
      <c r="L142" s="46"/>
      <c r="M142" s="221" t="s">
        <v>19</v>
      </c>
      <c r="N142" s="222" t="s">
        <v>47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141</v>
      </c>
      <c r="AT142" s="225" t="s">
        <v>136</v>
      </c>
      <c r="AU142" s="225" t="s">
        <v>85</v>
      </c>
      <c r="AY142" s="19" t="s">
        <v>134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83</v>
      </c>
      <c r="BK142" s="226">
        <f>ROUND(I142*H142,2)</f>
        <v>0</v>
      </c>
      <c r="BL142" s="19" t="s">
        <v>141</v>
      </c>
      <c r="BM142" s="225" t="s">
        <v>509</v>
      </c>
    </row>
    <row r="143" s="2" customFormat="1">
      <c r="A143" s="40"/>
      <c r="B143" s="41"/>
      <c r="C143" s="42"/>
      <c r="D143" s="227" t="s">
        <v>143</v>
      </c>
      <c r="E143" s="42"/>
      <c r="F143" s="228" t="s">
        <v>216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143</v>
      </c>
      <c r="AU143" s="19" t="s">
        <v>85</v>
      </c>
    </row>
    <row r="144" s="13" customFormat="1">
      <c r="A144" s="13"/>
      <c r="B144" s="232"/>
      <c r="C144" s="233"/>
      <c r="D144" s="234" t="s">
        <v>145</v>
      </c>
      <c r="E144" s="235" t="s">
        <v>19</v>
      </c>
      <c r="F144" s="236" t="s">
        <v>508</v>
      </c>
      <c r="G144" s="233"/>
      <c r="H144" s="237">
        <v>27.210000000000001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145</v>
      </c>
      <c r="AU144" s="243" t="s">
        <v>85</v>
      </c>
      <c r="AV144" s="13" t="s">
        <v>85</v>
      </c>
      <c r="AW144" s="13" t="s">
        <v>35</v>
      </c>
      <c r="AX144" s="13" t="s">
        <v>76</v>
      </c>
      <c r="AY144" s="243" t="s">
        <v>134</v>
      </c>
    </row>
    <row r="145" s="14" customFormat="1">
      <c r="A145" s="14"/>
      <c r="B145" s="244"/>
      <c r="C145" s="245"/>
      <c r="D145" s="234" t="s">
        <v>145</v>
      </c>
      <c r="E145" s="246" t="s">
        <v>19</v>
      </c>
      <c r="F145" s="247" t="s">
        <v>147</v>
      </c>
      <c r="G145" s="245"/>
      <c r="H145" s="248">
        <v>27.210000000000001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145</v>
      </c>
      <c r="AU145" s="254" t="s">
        <v>85</v>
      </c>
      <c r="AV145" s="14" t="s">
        <v>141</v>
      </c>
      <c r="AW145" s="14" t="s">
        <v>35</v>
      </c>
      <c r="AX145" s="14" t="s">
        <v>83</v>
      </c>
      <c r="AY145" s="254" t="s">
        <v>134</v>
      </c>
    </row>
    <row r="146" s="2" customFormat="1" ht="24.15" customHeight="1">
      <c r="A146" s="40"/>
      <c r="B146" s="41"/>
      <c r="C146" s="214" t="s">
        <v>217</v>
      </c>
      <c r="D146" s="214" t="s">
        <v>136</v>
      </c>
      <c r="E146" s="215" t="s">
        <v>218</v>
      </c>
      <c r="F146" s="216" t="s">
        <v>219</v>
      </c>
      <c r="G146" s="217" t="s">
        <v>208</v>
      </c>
      <c r="H146" s="218">
        <v>27.210000000000001</v>
      </c>
      <c r="I146" s="219"/>
      <c r="J146" s="220">
        <f>ROUND(I146*H146,2)</f>
        <v>0</v>
      </c>
      <c r="K146" s="216" t="s">
        <v>140</v>
      </c>
      <c r="L146" s="46"/>
      <c r="M146" s="221" t="s">
        <v>19</v>
      </c>
      <c r="N146" s="222" t="s">
        <v>47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141</v>
      </c>
      <c r="AT146" s="225" t="s">
        <v>136</v>
      </c>
      <c r="AU146" s="225" t="s">
        <v>85</v>
      </c>
      <c r="AY146" s="19" t="s">
        <v>134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83</v>
      </c>
      <c r="BK146" s="226">
        <f>ROUND(I146*H146,2)</f>
        <v>0</v>
      </c>
      <c r="BL146" s="19" t="s">
        <v>141</v>
      </c>
      <c r="BM146" s="225" t="s">
        <v>510</v>
      </c>
    </row>
    <row r="147" s="2" customFormat="1">
      <c r="A147" s="40"/>
      <c r="B147" s="41"/>
      <c r="C147" s="42"/>
      <c r="D147" s="227" t="s">
        <v>143</v>
      </c>
      <c r="E147" s="42"/>
      <c r="F147" s="228" t="s">
        <v>221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143</v>
      </c>
      <c r="AU147" s="19" t="s">
        <v>85</v>
      </c>
    </row>
    <row r="148" s="13" customFormat="1">
      <c r="A148" s="13"/>
      <c r="B148" s="232"/>
      <c r="C148" s="233"/>
      <c r="D148" s="234" t="s">
        <v>145</v>
      </c>
      <c r="E148" s="235" t="s">
        <v>19</v>
      </c>
      <c r="F148" s="236" t="s">
        <v>508</v>
      </c>
      <c r="G148" s="233"/>
      <c r="H148" s="237">
        <v>27.210000000000001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145</v>
      </c>
      <c r="AU148" s="243" t="s">
        <v>85</v>
      </c>
      <c r="AV148" s="13" t="s">
        <v>85</v>
      </c>
      <c r="AW148" s="13" t="s">
        <v>35</v>
      </c>
      <c r="AX148" s="13" t="s">
        <v>76</v>
      </c>
      <c r="AY148" s="243" t="s">
        <v>134</v>
      </c>
    </row>
    <row r="149" s="14" customFormat="1">
      <c r="A149" s="14"/>
      <c r="B149" s="244"/>
      <c r="C149" s="245"/>
      <c r="D149" s="234" t="s">
        <v>145</v>
      </c>
      <c r="E149" s="246" t="s">
        <v>19</v>
      </c>
      <c r="F149" s="247" t="s">
        <v>147</v>
      </c>
      <c r="G149" s="245"/>
      <c r="H149" s="248">
        <v>27.210000000000001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145</v>
      </c>
      <c r="AU149" s="254" t="s">
        <v>85</v>
      </c>
      <c r="AV149" s="14" t="s">
        <v>141</v>
      </c>
      <c r="AW149" s="14" t="s">
        <v>35</v>
      </c>
      <c r="AX149" s="14" t="s">
        <v>83</v>
      </c>
      <c r="AY149" s="254" t="s">
        <v>134</v>
      </c>
    </row>
    <row r="150" s="2" customFormat="1" ht="24.15" customHeight="1">
      <c r="A150" s="40"/>
      <c r="B150" s="41"/>
      <c r="C150" s="214" t="s">
        <v>222</v>
      </c>
      <c r="D150" s="214" t="s">
        <v>136</v>
      </c>
      <c r="E150" s="215" t="s">
        <v>223</v>
      </c>
      <c r="F150" s="216" t="s">
        <v>224</v>
      </c>
      <c r="G150" s="217" t="s">
        <v>225</v>
      </c>
      <c r="H150" s="218">
        <v>48.978000000000002</v>
      </c>
      <c r="I150" s="219"/>
      <c r="J150" s="220">
        <f>ROUND(I150*H150,2)</f>
        <v>0</v>
      </c>
      <c r="K150" s="216" t="s">
        <v>140</v>
      </c>
      <c r="L150" s="46"/>
      <c r="M150" s="221" t="s">
        <v>19</v>
      </c>
      <c r="N150" s="222" t="s">
        <v>47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141</v>
      </c>
      <c r="AT150" s="225" t="s">
        <v>136</v>
      </c>
      <c r="AU150" s="225" t="s">
        <v>85</v>
      </c>
      <c r="AY150" s="19" t="s">
        <v>134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83</v>
      </c>
      <c r="BK150" s="226">
        <f>ROUND(I150*H150,2)</f>
        <v>0</v>
      </c>
      <c r="BL150" s="19" t="s">
        <v>141</v>
      </c>
      <c r="BM150" s="225" t="s">
        <v>511</v>
      </c>
    </row>
    <row r="151" s="2" customFormat="1">
      <c r="A151" s="40"/>
      <c r="B151" s="41"/>
      <c r="C151" s="42"/>
      <c r="D151" s="227" t="s">
        <v>143</v>
      </c>
      <c r="E151" s="42"/>
      <c r="F151" s="228" t="s">
        <v>227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143</v>
      </c>
      <c r="AU151" s="19" t="s">
        <v>85</v>
      </c>
    </row>
    <row r="152" s="13" customFormat="1">
      <c r="A152" s="13"/>
      <c r="B152" s="232"/>
      <c r="C152" s="233"/>
      <c r="D152" s="234" t="s">
        <v>145</v>
      </c>
      <c r="E152" s="235" t="s">
        <v>19</v>
      </c>
      <c r="F152" s="236" t="s">
        <v>512</v>
      </c>
      <c r="G152" s="233"/>
      <c r="H152" s="237">
        <v>48.978000000000002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145</v>
      </c>
      <c r="AU152" s="243" t="s">
        <v>85</v>
      </c>
      <c r="AV152" s="13" t="s">
        <v>85</v>
      </c>
      <c r="AW152" s="13" t="s">
        <v>35</v>
      </c>
      <c r="AX152" s="13" t="s">
        <v>76</v>
      </c>
      <c r="AY152" s="243" t="s">
        <v>134</v>
      </c>
    </row>
    <row r="153" s="14" customFormat="1">
      <c r="A153" s="14"/>
      <c r="B153" s="244"/>
      <c r="C153" s="245"/>
      <c r="D153" s="234" t="s">
        <v>145</v>
      </c>
      <c r="E153" s="246" t="s">
        <v>19</v>
      </c>
      <c r="F153" s="247" t="s">
        <v>147</v>
      </c>
      <c r="G153" s="245"/>
      <c r="H153" s="248">
        <v>48.978000000000002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145</v>
      </c>
      <c r="AU153" s="254" t="s">
        <v>85</v>
      </c>
      <c r="AV153" s="14" t="s">
        <v>141</v>
      </c>
      <c r="AW153" s="14" t="s">
        <v>35</v>
      </c>
      <c r="AX153" s="14" t="s">
        <v>83</v>
      </c>
      <c r="AY153" s="254" t="s">
        <v>134</v>
      </c>
    </row>
    <row r="154" s="2" customFormat="1" ht="24.15" customHeight="1">
      <c r="A154" s="40"/>
      <c r="B154" s="41"/>
      <c r="C154" s="214" t="s">
        <v>229</v>
      </c>
      <c r="D154" s="214" t="s">
        <v>136</v>
      </c>
      <c r="E154" s="215" t="s">
        <v>230</v>
      </c>
      <c r="F154" s="216" t="s">
        <v>231</v>
      </c>
      <c r="G154" s="217" t="s">
        <v>139</v>
      </c>
      <c r="H154" s="218">
        <v>181.40000000000001</v>
      </c>
      <c r="I154" s="219"/>
      <c r="J154" s="220">
        <f>ROUND(I154*H154,2)</f>
        <v>0</v>
      </c>
      <c r="K154" s="216" t="s">
        <v>140</v>
      </c>
      <c r="L154" s="46"/>
      <c r="M154" s="221" t="s">
        <v>19</v>
      </c>
      <c r="N154" s="222" t="s">
        <v>47</v>
      </c>
      <c r="O154" s="86"/>
      <c r="P154" s="223">
        <f>O154*H154</f>
        <v>0</v>
      </c>
      <c r="Q154" s="223">
        <v>0</v>
      </c>
      <c r="R154" s="223">
        <f>Q154*H154</f>
        <v>0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141</v>
      </c>
      <c r="AT154" s="225" t="s">
        <v>136</v>
      </c>
      <c r="AU154" s="225" t="s">
        <v>85</v>
      </c>
      <c r="AY154" s="19" t="s">
        <v>134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83</v>
      </c>
      <c r="BK154" s="226">
        <f>ROUND(I154*H154,2)</f>
        <v>0</v>
      </c>
      <c r="BL154" s="19" t="s">
        <v>141</v>
      </c>
      <c r="BM154" s="225" t="s">
        <v>513</v>
      </c>
    </row>
    <row r="155" s="2" customFormat="1">
      <c r="A155" s="40"/>
      <c r="B155" s="41"/>
      <c r="C155" s="42"/>
      <c r="D155" s="227" t="s">
        <v>143</v>
      </c>
      <c r="E155" s="42"/>
      <c r="F155" s="228" t="s">
        <v>233</v>
      </c>
      <c r="G155" s="42"/>
      <c r="H155" s="42"/>
      <c r="I155" s="229"/>
      <c r="J155" s="42"/>
      <c r="K155" s="42"/>
      <c r="L155" s="46"/>
      <c r="M155" s="230"/>
      <c r="N155" s="231"/>
      <c r="O155" s="86"/>
      <c r="P155" s="86"/>
      <c r="Q155" s="86"/>
      <c r="R155" s="86"/>
      <c r="S155" s="86"/>
      <c r="T155" s="87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9" t="s">
        <v>143</v>
      </c>
      <c r="AU155" s="19" t="s">
        <v>85</v>
      </c>
    </row>
    <row r="156" s="13" customFormat="1">
      <c r="A156" s="13"/>
      <c r="B156" s="232"/>
      <c r="C156" s="233"/>
      <c r="D156" s="234" t="s">
        <v>145</v>
      </c>
      <c r="E156" s="235" t="s">
        <v>19</v>
      </c>
      <c r="F156" s="236" t="s">
        <v>514</v>
      </c>
      <c r="G156" s="233"/>
      <c r="H156" s="237">
        <v>181.40000000000001</v>
      </c>
      <c r="I156" s="238"/>
      <c r="J156" s="233"/>
      <c r="K156" s="233"/>
      <c r="L156" s="239"/>
      <c r="M156" s="240"/>
      <c r="N156" s="241"/>
      <c r="O156" s="241"/>
      <c r="P156" s="241"/>
      <c r="Q156" s="241"/>
      <c r="R156" s="241"/>
      <c r="S156" s="241"/>
      <c r="T156" s="24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43" t="s">
        <v>145</v>
      </c>
      <c r="AU156" s="243" t="s">
        <v>85</v>
      </c>
      <c r="AV156" s="13" t="s">
        <v>85</v>
      </c>
      <c r="AW156" s="13" t="s">
        <v>35</v>
      </c>
      <c r="AX156" s="13" t="s">
        <v>76</v>
      </c>
      <c r="AY156" s="243" t="s">
        <v>134</v>
      </c>
    </row>
    <row r="157" s="14" customFormat="1">
      <c r="A157" s="14"/>
      <c r="B157" s="244"/>
      <c r="C157" s="245"/>
      <c r="D157" s="234" t="s">
        <v>145</v>
      </c>
      <c r="E157" s="246" t="s">
        <v>19</v>
      </c>
      <c r="F157" s="247" t="s">
        <v>147</v>
      </c>
      <c r="G157" s="245"/>
      <c r="H157" s="248">
        <v>181.40000000000001</v>
      </c>
      <c r="I157" s="249"/>
      <c r="J157" s="245"/>
      <c r="K157" s="245"/>
      <c r="L157" s="250"/>
      <c r="M157" s="251"/>
      <c r="N157" s="252"/>
      <c r="O157" s="252"/>
      <c r="P157" s="252"/>
      <c r="Q157" s="252"/>
      <c r="R157" s="252"/>
      <c r="S157" s="252"/>
      <c r="T157" s="253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T157" s="254" t="s">
        <v>145</v>
      </c>
      <c r="AU157" s="254" t="s">
        <v>85</v>
      </c>
      <c r="AV157" s="14" t="s">
        <v>141</v>
      </c>
      <c r="AW157" s="14" t="s">
        <v>35</v>
      </c>
      <c r="AX157" s="14" t="s">
        <v>83</v>
      </c>
      <c r="AY157" s="254" t="s">
        <v>134</v>
      </c>
    </row>
    <row r="158" s="2" customFormat="1" ht="16.5" customHeight="1">
      <c r="A158" s="40"/>
      <c r="B158" s="41"/>
      <c r="C158" s="255" t="s">
        <v>235</v>
      </c>
      <c r="D158" s="255" t="s">
        <v>236</v>
      </c>
      <c r="E158" s="256" t="s">
        <v>237</v>
      </c>
      <c r="F158" s="257" t="s">
        <v>238</v>
      </c>
      <c r="G158" s="258" t="s">
        <v>225</v>
      </c>
      <c r="H158" s="259">
        <v>59.862000000000002</v>
      </c>
      <c r="I158" s="260"/>
      <c r="J158" s="261">
        <f>ROUND(I158*H158,2)</f>
        <v>0</v>
      </c>
      <c r="K158" s="257" t="s">
        <v>140</v>
      </c>
      <c r="L158" s="262"/>
      <c r="M158" s="263" t="s">
        <v>19</v>
      </c>
      <c r="N158" s="264" t="s">
        <v>47</v>
      </c>
      <c r="O158" s="86"/>
      <c r="P158" s="223">
        <f>O158*H158</f>
        <v>0</v>
      </c>
      <c r="Q158" s="223">
        <v>1</v>
      </c>
      <c r="R158" s="223">
        <f>Q158*H158</f>
        <v>59.862000000000002</v>
      </c>
      <c r="S158" s="223">
        <v>0</v>
      </c>
      <c r="T158" s="224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25" t="s">
        <v>182</v>
      </c>
      <c r="AT158" s="225" t="s">
        <v>236</v>
      </c>
      <c r="AU158" s="225" t="s">
        <v>85</v>
      </c>
      <c r="AY158" s="19" t="s">
        <v>134</v>
      </c>
      <c r="BE158" s="226">
        <f>IF(N158="základní",J158,0)</f>
        <v>0</v>
      </c>
      <c r="BF158" s="226">
        <f>IF(N158="snížená",J158,0)</f>
        <v>0</v>
      </c>
      <c r="BG158" s="226">
        <f>IF(N158="zákl. přenesená",J158,0)</f>
        <v>0</v>
      </c>
      <c r="BH158" s="226">
        <f>IF(N158="sníž. přenesená",J158,0)</f>
        <v>0</v>
      </c>
      <c r="BI158" s="226">
        <f>IF(N158="nulová",J158,0)</f>
        <v>0</v>
      </c>
      <c r="BJ158" s="19" t="s">
        <v>83</v>
      </c>
      <c r="BK158" s="226">
        <f>ROUND(I158*H158,2)</f>
        <v>0</v>
      </c>
      <c r="BL158" s="19" t="s">
        <v>141</v>
      </c>
      <c r="BM158" s="225" t="s">
        <v>515</v>
      </c>
    </row>
    <row r="159" s="13" customFormat="1">
      <c r="A159" s="13"/>
      <c r="B159" s="232"/>
      <c r="C159" s="233"/>
      <c r="D159" s="234" t="s">
        <v>145</v>
      </c>
      <c r="E159" s="235" t="s">
        <v>19</v>
      </c>
      <c r="F159" s="236" t="s">
        <v>516</v>
      </c>
      <c r="G159" s="233"/>
      <c r="H159" s="237">
        <v>59.862000000000002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145</v>
      </c>
      <c r="AU159" s="243" t="s">
        <v>85</v>
      </c>
      <c r="AV159" s="13" t="s">
        <v>85</v>
      </c>
      <c r="AW159" s="13" t="s">
        <v>35</v>
      </c>
      <c r="AX159" s="13" t="s">
        <v>76</v>
      </c>
      <c r="AY159" s="243" t="s">
        <v>134</v>
      </c>
    </row>
    <row r="160" s="14" customFormat="1">
      <c r="A160" s="14"/>
      <c r="B160" s="244"/>
      <c r="C160" s="245"/>
      <c r="D160" s="234" t="s">
        <v>145</v>
      </c>
      <c r="E160" s="246" t="s">
        <v>19</v>
      </c>
      <c r="F160" s="247" t="s">
        <v>147</v>
      </c>
      <c r="G160" s="245"/>
      <c r="H160" s="248">
        <v>59.862000000000002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145</v>
      </c>
      <c r="AU160" s="254" t="s">
        <v>85</v>
      </c>
      <c r="AV160" s="14" t="s">
        <v>141</v>
      </c>
      <c r="AW160" s="14" t="s">
        <v>35</v>
      </c>
      <c r="AX160" s="14" t="s">
        <v>83</v>
      </c>
      <c r="AY160" s="254" t="s">
        <v>134</v>
      </c>
    </row>
    <row r="161" s="2" customFormat="1" ht="24.15" customHeight="1">
      <c r="A161" s="40"/>
      <c r="B161" s="41"/>
      <c r="C161" s="214" t="s">
        <v>241</v>
      </c>
      <c r="D161" s="214" t="s">
        <v>136</v>
      </c>
      <c r="E161" s="215" t="s">
        <v>242</v>
      </c>
      <c r="F161" s="216" t="s">
        <v>243</v>
      </c>
      <c r="G161" s="217" t="s">
        <v>139</v>
      </c>
      <c r="H161" s="218">
        <v>181.40000000000001</v>
      </c>
      <c r="I161" s="219"/>
      <c r="J161" s="220">
        <f>ROUND(I161*H161,2)</f>
        <v>0</v>
      </c>
      <c r="K161" s="216" t="s">
        <v>140</v>
      </c>
      <c r="L161" s="46"/>
      <c r="M161" s="221" t="s">
        <v>19</v>
      </c>
      <c r="N161" s="222" t="s">
        <v>47</v>
      </c>
      <c r="O161" s="86"/>
      <c r="P161" s="223">
        <f>O161*H161</f>
        <v>0</v>
      </c>
      <c r="Q161" s="223">
        <v>0</v>
      </c>
      <c r="R161" s="223">
        <f>Q161*H161</f>
        <v>0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141</v>
      </c>
      <c r="AT161" s="225" t="s">
        <v>136</v>
      </c>
      <c r="AU161" s="225" t="s">
        <v>85</v>
      </c>
      <c r="AY161" s="19" t="s">
        <v>134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83</v>
      </c>
      <c r="BK161" s="226">
        <f>ROUND(I161*H161,2)</f>
        <v>0</v>
      </c>
      <c r="BL161" s="19" t="s">
        <v>141</v>
      </c>
      <c r="BM161" s="225" t="s">
        <v>517</v>
      </c>
    </row>
    <row r="162" s="2" customFormat="1">
      <c r="A162" s="40"/>
      <c r="B162" s="41"/>
      <c r="C162" s="42"/>
      <c r="D162" s="227" t="s">
        <v>143</v>
      </c>
      <c r="E162" s="42"/>
      <c r="F162" s="228" t="s">
        <v>245</v>
      </c>
      <c r="G162" s="42"/>
      <c r="H162" s="42"/>
      <c r="I162" s="229"/>
      <c r="J162" s="42"/>
      <c r="K162" s="42"/>
      <c r="L162" s="46"/>
      <c r="M162" s="230"/>
      <c r="N162" s="231"/>
      <c r="O162" s="86"/>
      <c r="P162" s="86"/>
      <c r="Q162" s="86"/>
      <c r="R162" s="86"/>
      <c r="S162" s="86"/>
      <c r="T162" s="87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T162" s="19" t="s">
        <v>143</v>
      </c>
      <c r="AU162" s="19" t="s">
        <v>85</v>
      </c>
    </row>
    <row r="163" s="13" customFormat="1">
      <c r="A163" s="13"/>
      <c r="B163" s="232"/>
      <c r="C163" s="233"/>
      <c r="D163" s="234" t="s">
        <v>145</v>
      </c>
      <c r="E163" s="235" t="s">
        <v>19</v>
      </c>
      <c r="F163" s="236" t="s">
        <v>518</v>
      </c>
      <c r="G163" s="233"/>
      <c r="H163" s="237">
        <v>181.40000000000001</v>
      </c>
      <c r="I163" s="238"/>
      <c r="J163" s="233"/>
      <c r="K163" s="233"/>
      <c r="L163" s="239"/>
      <c r="M163" s="240"/>
      <c r="N163" s="241"/>
      <c r="O163" s="241"/>
      <c r="P163" s="241"/>
      <c r="Q163" s="241"/>
      <c r="R163" s="241"/>
      <c r="S163" s="241"/>
      <c r="T163" s="24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3" t="s">
        <v>145</v>
      </c>
      <c r="AU163" s="243" t="s">
        <v>85</v>
      </c>
      <c r="AV163" s="13" t="s">
        <v>85</v>
      </c>
      <c r="AW163" s="13" t="s">
        <v>35</v>
      </c>
      <c r="AX163" s="13" t="s">
        <v>76</v>
      </c>
      <c r="AY163" s="243" t="s">
        <v>134</v>
      </c>
    </row>
    <row r="164" s="14" customFormat="1">
      <c r="A164" s="14"/>
      <c r="B164" s="244"/>
      <c r="C164" s="245"/>
      <c r="D164" s="234" t="s">
        <v>145</v>
      </c>
      <c r="E164" s="246" t="s">
        <v>19</v>
      </c>
      <c r="F164" s="247" t="s">
        <v>147</v>
      </c>
      <c r="G164" s="245"/>
      <c r="H164" s="248">
        <v>181.40000000000001</v>
      </c>
      <c r="I164" s="249"/>
      <c r="J164" s="245"/>
      <c r="K164" s="245"/>
      <c r="L164" s="250"/>
      <c r="M164" s="251"/>
      <c r="N164" s="252"/>
      <c r="O164" s="252"/>
      <c r="P164" s="252"/>
      <c r="Q164" s="252"/>
      <c r="R164" s="252"/>
      <c r="S164" s="252"/>
      <c r="T164" s="253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T164" s="254" t="s">
        <v>145</v>
      </c>
      <c r="AU164" s="254" t="s">
        <v>85</v>
      </c>
      <c r="AV164" s="14" t="s">
        <v>141</v>
      </c>
      <c r="AW164" s="14" t="s">
        <v>35</v>
      </c>
      <c r="AX164" s="14" t="s">
        <v>83</v>
      </c>
      <c r="AY164" s="254" t="s">
        <v>134</v>
      </c>
    </row>
    <row r="165" s="2" customFormat="1" ht="16.5" customHeight="1">
      <c r="A165" s="40"/>
      <c r="B165" s="41"/>
      <c r="C165" s="255" t="s">
        <v>247</v>
      </c>
      <c r="D165" s="255" t="s">
        <v>236</v>
      </c>
      <c r="E165" s="256" t="s">
        <v>248</v>
      </c>
      <c r="F165" s="257" t="s">
        <v>249</v>
      </c>
      <c r="G165" s="258" t="s">
        <v>250</v>
      </c>
      <c r="H165" s="259">
        <v>4.5350000000000001</v>
      </c>
      <c r="I165" s="260"/>
      <c r="J165" s="261">
        <f>ROUND(I165*H165,2)</f>
        <v>0</v>
      </c>
      <c r="K165" s="257" t="s">
        <v>140</v>
      </c>
      <c r="L165" s="262"/>
      <c r="M165" s="263" t="s">
        <v>19</v>
      </c>
      <c r="N165" s="264" t="s">
        <v>47</v>
      </c>
      <c r="O165" s="86"/>
      <c r="P165" s="223">
        <f>O165*H165</f>
        <v>0</v>
      </c>
      <c r="Q165" s="223">
        <v>0.001</v>
      </c>
      <c r="R165" s="223">
        <f>Q165*H165</f>
        <v>0.004535</v>
      </c>
      <c r="S165" s="223">
        <v>0</v>
      </c>
      <c r="T165" s="224">
        <f>S165*H165</f>
        <v>0</v>
      </c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R165" s="225" t="s">
        <v>182</v>
      </c>
      <c r="AT165" s="225" t="s">
        <v>236</v>
      </c>
      <c r="AU165" s="225" t="s">
        <v>85</v>
      </c>
      <c r="AY165" s="19" t="s">
        <v>134</v>
      </c>
      <c r="BE165" s="226">
        <f>IF(N165="základní",J165,0)</f>
        <v>0</v>
      </c>
      <c r="BF165" s="226">
        <f>IF(N165="snížená",J165,0)</f>
        <v>0</v>
      </c>
      <c r="BG165" s="226">
        <f>IF(N165="zákl. přenesená",J165,0)</f>
        <v>0</v>
      </c>
      <c r="BH165" s="226">
        <f>IF(N165="sníž. přenesená",J165,0)</f>
        <v>0</v>
      </c>
      <c r="BI165" s="226">
        <f>IF(N165="nulová",J165,0)</f>
        <v>0</v>
      </c>
      <c r="BJ165" s="19" t="s">
        <v>83</v>
      </c>
      <c r="BK165" s="226">
        <f>ROUND(I165*H165,2)</f>
        <v>0</v>
      </c>
      <c r="BL165" s="19" t="s">
        <v>141</v>
      </c>
      <c r="BM165" s="225" t="s">
        <v>519</v>
      </c>
    </row>
    <row r="166" s="13" customFormat="1">
      <c r="A166" s="13"/>
      <c r="B166" s="232"/>
      <c r="C166" s="233"/>
      <c r="D166" s="234" t="s">
        <v>145</v>
      </c>
      <c r="E166" s="235" t="s">
        <v>19</v>
      </c>
      <c r="F166" s="236" t="s">
        <v>520</v>
      </c>
      <c r="G166" s="233"/>
      <c r="H166" s="237">
        <v>4.5350000000000001</v>
      </c>
      <c r="I166" s="238"/>
      <c r="J166" s="233"/>
      <c r="K166" s="233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145</v>
      </c>
      <c r="AU166" s="243" t="s">
        <v>85</v>
      </c>
      <c r="AV166" s="13" t="s">
        <v>85</v>
      </c>
      <c r="AW166" s="13" t="s">
        <v>35</v>
      </c>
      <c r="AX166" s="13" t="s">
        <v>76</v>
      </c>
      <c r="AY166" s="243" t="s">
        <v>134</v>
      </c>
    </row>
    <row r="167" s="14" customFormat="1">
      <c r="A167" s="14"/>
      <c r="B167" s="244"/>
      <c r="C167" s="245"/>
      <c r="D167" s="234" t="s">
        <v>145</v>
      </c>
      <c r="E167" s="246" t="s">
        <v>19</v>
      </c>
      <c r="F167" s="247" t="s">
        <v>147</v>
      </c>
      <c r="G167" s="245"/>
      <c r="H167" s="248">
        <v>4.5350000000000001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4" t="s">
        <v>145</v>
      </c>
      <c r="AU167" s="254" t="s">
        <v>85</v>
      </c>
      <c r="AV167" s="14" t="s">
        <v>141</v>
      </c>
      <c r="AW167" s="14" t="s">
        <v>35</v>
      </c>
      <c r="AX167" s="14" t="s">
        <v>83</v>
      </c>
      <c r="AY167" s="254" t="s">
        <v>134</v>
      </c>
    </row>
    <row r="168" s="2" customFormat="1" ht="21.75" customHeight="1">
      <c r="A168" s="40"/>
      <c r="B168" s="41"/>
      <c r="C168" s="214" t="s">
        <v>253</v>
      </c>
      <c r="D168" s="214" t="s">
        <v>136</v>
      </c>
      <c r="E168" s="215" t="s">
        <v>254</v>
      </c>
      <c r="F168" s="216" t="s">
        <v>255</v>
      </c>
      <c r="G168" s="217" t="s">
        <v>139</v>
      </c>
      <c r="H168" s="218">
        <v>181.40000000000001</v>
      </c>
      <c r="I168" s="219"/>
      <c r="J168" s="220">
        <f>ROUND(I168*H168,2)</f>
        <v>0</v>
      </c>
      <c r="K168" s="216" t="s">
        <v>140</v>
      </c>
      <c r="L168" s="46"/>
      <c r="M168" s="221" t="s">
        <v>19</v>
      </c>
      <c r="N168" s="222" t="s">
        <v>47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141</v>
      </c>
      <c r="AT168" s="225" t="s">
        <v>136</v>
      </c>
      <c r="AU168" s="225" t="s">
        <v>85</v>
      </c>
      <c r="AY168" s="19" t="s">
        <v>134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83</v>
      </c>
      <c r="BK168" s="226">
        <f>ROUND(I168*H168,2)</f>
        <v>0</v>
      </c>
      <c r="BL168" s="19" t="s">
        <v>141</v>
      </c>
      <c r="BM168" s="225" t="s">
        <v>521</v>
      </c>
    </row>
    <row r="169" s="2" customFormat="1">
      <c r="A169" s="40"/>
      <c r="B169" s="41"/>
      <c r="C169" s="42"/>
      <c r="D169" s="227" t="s">
        <v>143</v>
      </c>
      <c r="E169" s="42"/>
      <c r="F169" s="228" t="s">
        <v>257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143</v>
      </c>
      <c r="AU169" s="19" t="s">
        <v>85</v>
      </c>
    </row>
    <row r="170" s="13" customFormat="1">
      <c r="A170" s="13"/>
      <c r="B170" s="232"/>
      <c r="C170" s="233"/>
      <c r="D170" s="234" t="s">
        <v>145</v>
      </c>
      <c r="E170" s="235" t="s">
        <v>19</v>
      </c>
      <c r="F170" s="236" t="s">
        <v>522</v>
      </c>
      <c r="G170" s="233"/>
      <c r="H170" s="237">
        <v>181.40000000000001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145</v>
      </c>
      <c r="AU170" s="243" t="s">
        <v>85</v>
      </c>
      <c r="AV170" s="13" t="s">
        <v>85</v>
      </c>
      <c r="AW170" s="13" t="s">
        <v>35</v>
      </c>
      <c r="AX170" s="13" t="s">
        <v>76</v>
      </c>
      <c r="AY170" s="243" t="s">
        <v>134</v>
      </c>
    </row>
    <row r="171" s="14" customFormat="1">
      <c r="A171" s="14"/>
      <c r="B171" s="244"/>
      <c r="C171" s="245"/>
      <c r="D171" s="234" t="s">
        <v>145</v>
      </c>
      <c r="E171" s="246" t="s">
        <v>19</v>
      </c>
      <c r="F171" s="247" t="s">
        <v>147</v>
      </c>
      <c r="G171" s="245"/>
      <c r="H171" s="248">
        <v>181.40000000000001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145</v>
      </c>
      <c r="AU171" s="254" t="s">
        <v>85</v>
      </c>
      <c r="AV171" s="14" t="s">
        <v>141</v>
      </c>
      <c r="AW171" s="14" t="s">
        <v>35</v>
      </c>
      <c r="AX171" s="14" t="s">
        <v>83</v>
      </c>
      <c r="AY171" s="254" t="s">
        <v>134</v>
      </c>
    </row>
    <row r="172" s="2" customFormat="1" ht="21.75" customHeight="1">
      <c r="A172" s="40"/>
      <c r="B172" s="41"/>
      <c r="C172" s="214" t="s">
        <v>7</v>
      </c>
      <c r="D172" s="214" t="s">
        <v>136</v>
      </c>
      <c r="E172" s="215" t="s">
        <v>259</v>
      </c>
      <c r="F172" s="216" t="s">
        <v>260</v>
      </c>
      <c r="G172" s="217" t="s">
        <v>139</v>
      </c>
      <c r="H172" s="218">
        <v>331.12</v>
      </c>
      <c r="I172" s="219"/>
      <c r="J172" s="220">
        <f>ROUND(I172*H172,2)</f>
        <v>0</v>
      </c>
      <c r="K172" s="216" t="s">
        <v>140</v>
      </c>
      <c r="L172" s="46"/>
      <c r="M172" s="221" t="s">
        <v>19</v>
      </c>
      <c r="N172" s="222" t="s">
        <v>47</v>
      </c>
      <c r="O172" s="86"/>
      <c r="P172" s="223">
        <f>O172*H172</f>
        <v>0</v>
      </c>
      <c r="Q172" s="223">
        <v>0</v>
      </c>
      <c r="R172" s="223">
        <f>Q172*H172</f>
        <v>0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141</v>
      </c>
      <c r="AT172" s="225" t="s">
        <v>136</v>
      </c>
      <c r="AU172" s="225" t="s">
        <v>85</v>
      </c>
      <c r="AY172" s="19" t="s">
        <v>134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83</v>
      </c>
      <c r="BK172" s="226">
        <f>ROUND(I172*H172,2)</f>
        <v>0</v>
      </c>
      <c r="BL172" s="19" t="s">
        <v>141</v>
      </c>
      <c r="BM172" s="225" t="s">
        <v>523</v>
      </c>
    </row>
    <row r="173" s="2" customFormat="1">
      <c r="A173" s="40"/>
      <c r="B173" s="41"/>
      <c r="C173" s="42"/>
      <c r="D173" s="227" t="s">
        <v>143</v>
      </c>
      <c r="E173" s="42"/>
      <c r="F173" s="228" t="s">
        <v>262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143</v>
      </c>
      <c r="AU173" s="19" t="s">
        <v>85</v>
      </c>
    </row>
    <row r="174" s="13" customFormat="1">
      <c r="A174" s="13"/>
      <c r="B174" s="232"/>
      <c r="C174" s="233"/>
      <c r="D174" s="234" t="s">
        <v>145</v>
      </c>
      <c r="E174" s="235" t="s">
        <v>19</v>
      </c>
      <c r="F174" s="236" t="s">
        <v>524</v>
      </c>
      <c r="G174" s="233"/>
      <c r="H174" s="237">
        <v>331.12</v>
      </c>
      <c r="I174" s="238"/>
      <c r="J174" s="233"/>
      <c r="K174" s="233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145</v>
      </c>
      <c r="AU174" s="243" t="s">
        <v>85</v>
      </c>
      <c r="AV174" s="13" t="s">
        <v>85</v>
      </c>
      <c r="AW174" s="13" t="s">
        <v>35</v>
      </c>
      <c r="AX174" s="13" t="s">
        <v>76</v>
      </c>
      <c r="AY174" s="243" t="s">
        <v>134</v>
      </c>
    </row>
    <row r="175" s="14" customFormat="1">
      <c r="A175" s="14"/>
      <c r="B175" s="244"/>
      <c r="C175" s="245"/>
      <c r="D175" s="234" t="s">
        <v>145</v>
      </c>
      <c r="E175" s="246" t="s">
        <v>19</v>
      </c>
      <c r="F175" s="247" t="s">
        <v>147</v>
      </c>
      <c r="G175" s="245"/>
      <c r="H175" s="248">
        <v>331.12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145</v>
      </c>
      <c r="AU175" s="254" t="s">
        <v>85</v>
      </c>
      <c r="AV175" s="14" t="s">
        <v>141</v>
      </c>
      <c r="AW175" s="14" t="s">
        <v>35</v>
      </c>
      <c r="AX175" s="14" t="s">
        <v>83</v>
      </c>
      <c r="AY175" s="254" t="s">
        <v>134</v>
      </c>
    </row>
    <row r="176" s="2" customFormat="1" ht="24.15" customHeight="1">
      <c r="A176" s="40"/>
      <c r="B176" s="41"/>
      <c r="C176" s="214" t="s">
        <v>264</v>
      </c>
      <c r="D176" s="214" t="s">
        <v>136</v>
      </c>
      <c r="E176" s="215" t="s">
        <v>265</v>
      </c>
      <c r="F176" s="216" t="s">
        <v>266</v>
      </c>
      <c r="G176" s="217" t="s">
        <v>267</v>
      </c>
      <c r="H176" s="218">
        <v>10</v>
      </c>
      <c r="I176" s="219"/>
      <c r="J176" s="220">
        <f>ROUND(I176*H176,2)</f>
        <v>0</v>
      </c>
      <c r="K176" s="216" t="s">
        <v>140</v>
      </c>
      <c r="L176" s="46"/>
      <c r="M176" s="221" t="s">
        <v>19</v>
      </c>
      <c r="N176" s="222" t="s">
        <v>47</v>
      </c>
      <c r="O176" s="86"/>
      <c r="P176" s="223">
        <f>O176*H176</f>
        <v>0</v>
      </c>
      <c r="Q176" s="223">
        <v>0.021350000000000001</v>
      </c>
      <c r="R176" s="223">
        <f>Q176*H176</f>
        <v>0.21350000000000002</v>
      </c>
      <c r="S176" s="223">
        <v>0</v>
      </c>
      <c r="T176" s="224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25" t="s">
        <v>141</v>
      </c>
      <c r="AT176" s="225" t="s">
        <v>136</v>
      </c>
      <c r="AU176" s="225" t="s">
        <v>85</v>
      </c>
      <c r="AY176" s="19" t="s">
        <v>134</v>
      </c>
      <c r="BE176" s="226">
        <f>IF(N176="základní",J176,0)</f>
        <v>0</v>
      </c>
      <c r="BF176" s="226">
        <f>IF(N176="snížená",J176,0)</f>
        <v>0</v>
      </c>
      <c r="BG176" s="226">
        <f>IF(N176="zákl. přenesená",J176,0)</f>
        <v>0</v>
      </c>
      <c r="BH176" s="226">
        <f>IF(N176="sníž. přenesená",J176,0)</f>
        <v>0</v>
      </c>
      <c r="BI176" s="226">
        <f>IF(N176="nulová",J176,0)</f>
        <v>0</v>
      </c>
      <c r="BJ176" s="19" t="s">
        <v>83</v>
      </c>
      <c r="BK176" s="226">
        <f>ROUND(I176*H176,2)</f>
        <v>0</v>
      </c>
      <c r="BL176" s="19" t="s">
        <v>141</v>
      </c>
      <c r="BM176" s="225" t="s">
        <v>525</v>
      </c>
    </row>
    <row r="177" s="2" customFormat="1">
      <c r="A177" s="40"/>
      <c r="B177" s="41"/>
      <c r="C177" s="42"/>
      <c r="D177" s="227" t="s">
        <v>143</v>
      </c>
      <c r="E177" s="42"/>
      <c r="F177" s="228" t="s">
        <v>269</v>
      </c>
      <c r="G177" s="42"/>
      <c r="H177" s="42"/>
      <c r="I177" s="229"/>
      <c r="J177" s="42"/>
      <c r="K177" s="42"/>
      <c r="L177" s="46"/>
      <c r="M177" s="230"/>
      <c r="N177" s="231"/>
      <c r="O177" s="86"/>
      <c r="P177" s="86"/>
      <c r="Q177" s="86"/>
      <c r="R177" s="86"/>
      <c r="S177" s="86"/>
      <c r="T177" s="87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9" t="s">
        <v>143</v>
      </c>
      <c r="AU177" s="19" t="s">
        <v>85</v>
      </c>
    </row>
    <row r="178" s="13" customFormat="1">
      <c r="A178" s="13"/>
      <c r="B178" s="232"/>
      <c r="C178" s="233"/>
      <c r="D178" s="234" t="s">
        <v>145</v>
      </c>
      <c r="E178" s="235" t="s">
        <v>19</v>
      </c>
      <c r="F178" s="236" t="s">
        <v>526</v>
      </c>
      <c r="G178" s="233"/>
      <c r="H178" s="237">
        <v>10</v>
      </c>
      <c r="I178" s="238"/>
      <c r="J178" s="233"/>
      <c r="K178" s="233"/>
      <c r="L178" s="239"/>
      <c r="M178" s="240"/>
      <c r="N178" s="241"/>
      <c r="O178" s="241"/>
      <c r="P178" s="241"/>
      <c r="Q178" s="241"/>
      <c r="R178" s="241"/>
      <c r="S178" s="241"/>
      <c r="T178" s="24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43" t="s">
        <v>145</v>
      </c>
      <c r="AU178" s="243" t="s">
        <v>85</v>
      </c>
      <c r="AV178" s="13" t="s">
        <v>85</v>
      </c>
      <c r="AW178" s="13" t="s">
        <v>35</v>
      </c>
      <c r="AX178" s="13" t="s">
        <v>76</v>
      </c>
      <c r="AY178" s="243" t="s">
        <v>134</v>
      </c>
    </row>
    <row r="179" s="14" customFormat="1">
      <c r="A179" s="14"/>
      <c r="B179" s="244"/>
      <c r="C179" s="245"/>
      <c r="D179" s="234" t="s">
        <v>145</v>
      </c>
      <c r="E179" s="246" t="s">
        <v>19</v>
      </c>
      <c r="F179" s="247" t="s">
        <v>147</v>
      </c>
      <c r="G179" s="245"/>
      <c r="H179" s="248">
        <v>10</v>
      </c>
      <c r="I179" s="249"/>
      <c r="J179" s="245"/>
      <c r="K179" s="245"/>
      <c r="L179" s="250"/>
      <c r="M179" s="251"/>
      <c r="N179" s="252"/>
      <c r="O179" s="252"/>
      <c r="P179" s="252"/>
      <c r="Q179" s="252"/>
      <c r="R179" s="252"/>
      <c r="S179" s="252"/>
      <c r="T179" s="253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T179" s="254" t="s">
        <v>145</v>
      </c>
      <c r="AU179" s="254" t="s">
        <v>85</v>
      </c>
      <c r="AV179" s="14" t="s">
        <v>141</v>
      </c>
      <c r="AW179" s="14" t="s">
        <v>35</v>
      </c>
      <c r="AX179" s="14" t="s">
        <v>83</v>
      </c>
      <c r="AY179" s="254" t="s">
        <v>134</v>
      </c>
    </row>
    <row r="180" s="12" customFormat="1" ht="22.8" customHeight="1">
      <c r="A180" s="12"/>
      <c r="B180" s="198"/>
      <c r="C180" s="199"/>
      <c r="D180" s="200" t="s">
        <v>75</v>
      </c>
      <c r="E180" s="212" t="s">
        <v>164</v>
      </c>
      <c r="F180" s="212" t="s">
        <v>271</v>
      </c>
      <c r="G180" s="199"/>
      <c r="H180" s="199"/>
      <c r="I180" s="202"/>
      <c r="J180" s="213">
        <f>BK180</f>
        <v>0</v>
      </c>
      <c r="K180" s="199"/>
      <c r="L180" s="204"/>
      <c r="M180" s="205"/>
      <c r="N180" s="206"/>
      <c r="O180" s="206"/>
      <c r="P180" s="207">
        <f>SUM(P181:P221)</f>
        <v>0</v>
      </c>
      <c r="Q180" s="206"/>
      <c r="R180" s="207">
        <f>SUM(R181:R221)</f>
        <v>151.59558440000001</v>
      </c>
      <c r="S180" s="206"/>
      <c r="T180" s="208">
        <f>SUM(T181:T221)</f>
        <v>0</v>
      </c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R180" s="209" t="s">
        <v>83</v>
      </c>
      <c r="AT180" s="210" t="s">
        <v>75</v>
      </c>
      <c r="AU180" s="210" t="s">
        <v>83</v>
      </c>
      <c r="AY180" s="209" t="s">
        <v>134</v>
      </c>
      <c r="BK180" s="211">
        <f>SUM(BK181:BK221)</f>
        <v>0</v>
      </c>
    </row>
    <row r="181" s="2" customFormat="1" ht="21.75" customHeight="1">
      <c r="A181" s="40"/>
      <c r="B181" s="41"/>
      <c r="C181" s="214" t="s">
        <v>272</v>
      </c>
      <c r="D181" s="214" t="s">
        <v>136</v>
      </c>
      <c r="E181" s="215" t="s">
        <v>273</v>
      </c>
      <c r="F181" s="216" t="s">
        <v>274</v>
      </c>
      <c r="G181" s="217" t="s">
        <v>139</v>
      </c>
      <c r="H181" s="218">
        <v>260.22000000000003</v>
      </c>
      <c r="I181" s="219"/>
      <c r="J181" s="220">
        <f>ROUND(I181*H181,2)</f>
        <v>0</v>
      </c>
      <c r="K181" s="216" t="s">
        <v>140</v>
      </c>
      <c r="L181" s="46"/>
      <c r="M181" s="221" t="s">
        <v>19</v>
      </c>
      <c r="N181" s="222" t="s">
        <v>47</v>
      </c>
      <c r="O181" s="86"/>
      <c r="P181" s="223">
        <f>O181*H181</f>
        <v>0</v>
      </c>
      <c r="Q181" s="223">
        <v>0.34499999999999997</v>
      </c>
      <c r="R181" s="223">
        <f>Q181*H181</f>
        <v>89.775900000000007</v>
      </c>
      <c r="S181" s="223">
        <v>0</v>
      </c>
      <c r="T181" s="224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25" t="s">
        <v>141</v>
      </c>
      <c r="AT181" s="225" t="s">
        <v>136</v>
      </c>
      <c r="AU181" s="225" t="s">
        <v>85</v>
      </c>
      <c r="AY181" s="19" t="s">
        <v>134</v>
      </c>
      <c r="BE181" s="226">
        <f>IF(N181="základní",J181,0)</f>
        <v>0</v>
      </c>
      <c r="BF181" s="226">
        <f>IF(N181="snížená",J181,0)</f>
        <v>0</v>
      </c>
      <c r="BG181" s="226">
        <f>IF(N181="zákl. přenesená",J181,0)</f>
        <v>0</v>
      </c>
      <c r="BH181" s="226">
        <f>IF(N181="sníž. přenesená",J181,0)</f>
        <v>0</v>
      </c>
      <c r="BI181" s="226">
        <f>IF(N181="nulová",J181,0)</f>
        <v>0</v>
      </c>
      <c r="BJ181" s="19" t="s">
        <v>83</v>
      </c>
      <c r="BK181" s="226">
        <f>ROUND(I181*H181,2)</f>
        <v>0</v>
      </c>
      <c r="BL181" s="19" t="s">
        <v>141</v>
      </c>
      <c r="BM181" s="225" t="s">
        <v>527</v>
      </c>
    </row>
    <row r="182" s="2" customFormat="1">
      <c r="A182" s="40"/>
      <c r="B182" s="41"/>
      <c r="C182" s="42"/>
      <c r="D182" s="227" t="s">
        <v>143</v>
      </c>
      <c r="E182" s="42"/>
      <c r="F182" s="228" t="s">
        <v>276</v>
      </c>
      <c r="G182" s="42"/>
      <c r="H182" s="42"/>
      <c r="I182" s="229"/>
      <c r="J182" s="42"/>
      <c r="K182" s="42"/>
      <c r="L182" s="46"/>
      <c r="M182" s="230"/>
      <c r="N182" s="231"/>
      <c r="O182" s="86"/>
      <c r="P182" s="86"/>
      <c r="Q182" s="86"/>
      <c r="R182" s="86"/>
      <c r="S182" s="86"/>
      <c r="T182" s="87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9" t="s">
        <v>143</v>
      </c>
      <c r="AU182" s="19" t="s">
        <v>85</v>
      </c>
    </row>
    <row r="183" s="13" customFormat="1">
      <c r="A183" s="13"/>
      <c r="B183" s="232"/>
      <c r="C183" s="233"/>
      <c r="D183" s="234" t="s">
        <v>145</v>
      </c>
      <c r="E183" s="235" t="s">
        <v>19</v>
      </c>
      <c r="F183" s="236" t="s">
        <v>528</v>
      </c>
      <c r="G183" s="233"/>
      <c r="H183" s="237">
        <v>214.12000000000001</v>
      </c>
      <c r="I183" s="238"/>
      <c r="J183" s="233"/>
      <c r="K183" s="233"/>
      <c r="L183" s="239"/>
      <c r="M183" s="240"/>
      <c r="N183" s="241"/>
      <c r="O183" s="241"/>
      <c r="P183" s="241"/>
      <c r="Q183" s="241"/>
      <c r="R183" s="241"/>
      <c r="S183" s="241"/>
      <c r="T183" s="24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43" t="s">
        <v>145</v>
      </c>
      <c r="AU183" s="243" t="s">
        <v>85</v>
      </c>
      <c r="AV183" s="13" t="s">
        <v>85</v>
      </c>
      <c r="AW183" s="13" t="s">
        <v>35</v>
      </c>
      <c r="AX183" s="13" t="s">
        <v>76</v>
      </c>
      <c r="AY183" s="243" t="s">
        <v>134</v>
      </c>
    </row>
    <row r="184" s="13" customFormat="1">
      <c r="A184" s="13"/>
      <c r="B184" s="232"/>
      <c r="C184" s="233"/>
      <c r="D184" s="234" t="s">
        <v>145</v>
      </c>
      <c r="E184" s="235" t="s">
        <v>19</v>
      </c>
      <c r="F184" s="236" t="s">
        <v>529</v>
      </c>
      <c r="G184" s="233"/>
      <c r="H184" s="237">
        <v>46.100000000000001</v>
      </c>
      <c r="I184" s="238"/>
      <c r="J184" s="233"/>
      <c r="K184" s="233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145</v>
      </c>
      <c r="AU184" s="243" t="s">
        <v>85</v>
      </c>
      <c r="AV184" s="13" t="s">
        <v>85</v>
      </c>
      <c r="AW184" s="13" t="s">
        <v>35</v>
      </c>
      <c r="AX184" s="13" t="s">
        <v>76</v>
      </c>
      <c r="AY184" s="243" t="s">
        <v>134</v>
      </c>
    </row>
    <row r="185" s="14" customFormat="1">
      <c r="A185" s="14"/>
      <c r="B185" s="244"/>
      <c r="C185" s="245"/>
      <c r="D185" s="234" t="s">
        <v>145</v>
      </c>
      <c r="E185" s="246" t="s">
        <v>19</v>
      </c>
      <c r="F185" s="247" t="s">
        <v>147</v>
      </c>
      <c r="G185" s="245"/>
      <c r="H185" s="248">
        <v>260.22000000000003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145</v>
      </c>
      <c r="AU185" s="254" t="s">
        <v>85</v>
      </c>
      <c r="AV185" s="14" t="s">
        <v>141</v>
      </c>
      <c r="AW185" s="14" t="s">
        <v>35</v>
      </c>
      <c r="AX185" s="14" t="s">
        <v>83</v>
      </c>
      <c r="AY185" s="254" t="s">
        <v>134</v>
      </c>
    </row>
    <row r="186" s="2" customFormat="1" ht="24.15" customHeight="1">
      <c r="A186" s="40"/>
      <c r="B186" s="41"/>
      <c r="C186" s="214" t="s">
        <v>279</v>
      </c>
      <c r="D186" s="214" t="s">
        <v>136</v>
      </c>
      <c r="E186" s="215" t="s">
        <v>280</v>
      </c>
      <c r="F186" s="216" t="s">
        <v>281</v>
      </c>
      <c r="G186" s="217" t="s">
        <v>139</v>
      </c>
      <c r="H186" s="218">
        <v>64.799999999999997</v>
      </c>
      <c r="I186" s="219"/>
      <c r="J186" s="220">
        <f>ROUND(I186*H186,2)</f>
        <v>0</v>
      </c>
      <c r="K186" s="216" t="s">
        <v>140</v>
      </c>
      <c r="L186" s="46"/>
      <c r="M186" s="221" t="s">
        <v>19</v>
      </c>
      <c r="N186" s="222" t="s">
        <v>47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141</v>
      </c>
      <c r="AT186" s="225" t="s">
        <v>136</v>
      </c>
      <c r="AU186" s="225" t="s">
        <v>85</v>
      </c>
      <c r="AY186" s="19" t="s">
        <v>134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83</v>
      </c>
      <c r="BK186" s="226">
        <f>ROUND(I186*H186,2)</f>
        <v>0</v>
      </c>
      <c r="BL186" s="19" t="s">
        <v>141</v>
      </c>
      <c r="BM186" s="225" t="s">
        <v>530</v>
      </c>
    </row>
    <row r="187" s="2" customFormat="1">
      <c r="A187" s="40"/>
      <c r="B187" s="41"/>
      <c r="C187" s="42"/>
      <c r="D187" s="227" t="s">
        <v>143</v>
      </c>
      <c r="E187" s="42"/>
      <c r="F187" s="228" t="s">
        <v>283</v>
      </c>
      <c r="G187" s="42"/>
      <c r="H187" s="42"/>
      <c r="I187" s="229"/>
      <c r="J187" s="42"/>
      <c r="K187" s="42"/>
      <c r="L187" s="46"/>
      <c r="M187" s="230"/>
      <c r="N187" s="231"/>
      <c r="O187" s="86"/>
      <c r="P187" s="86"/>
      <c r="Q187" s="86"/>
      <c r="R187" s="86"/>
      <c r="S187" s="86"/>
      <c r="T187" s="87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9" t="s">
        <v>143</v>
      </c>
      <c r="AU187" s="19" t="s">
        <v>85</v>
      </c>
    </row>
    <row r="188" s="13" customFormat="1">
      <c r="A188" s="13"/>
      <c r="B188" s="232"/>
      <c r="C188" s="233"/>
      <c r="D188" s="234" t="s">
        <v>145</v>
      </c>
      <c r="E188" s="235" t="s">
        <v>19</v>
      </c>
      <c r="F188" s="236" t="s">
        <v>531</v>
      </c>
      <c r="G188" s="233"/>
      <c r="H188" s="237">
        <v>64.799999999999997</v>
      </c>
      <c r="I188" s="238"/>
      <c r="J188" s="233"/>
      <c r="K188" s="233"/>
      <c r="L188" s="239"/>
      <c r="M188" s="240"/>
      <c r="N188" s="241"/>
      <c r="O188" s="241"/>
      <c r="P188" s="241"/>
      <c r="Q188" s="241"/>
      <c r="R188" s="241"/>
      <c r="S188" s="241"/>
      <c r="T188" s="24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3" t="s">
        <v>145</v>
      </c>
      <c r="AU188" s="243" t="s">
        <v>85</v>
      </c>
      <c r="AV188" s="13" t="s">
        <v>85</v>
      </c>
      <c r="AW188" s="13" t="s">
        <v>35</v>
      </c>
      <c r="AX188" s="13" t="s">
        <v>76</v>
      </c>
      <c r="AY188" s="243" t="s">
        <v>134</v>
      </c>
    </row>
    <row r="189" s="14" customFormat="1">
      <c r="A189" s="14"/>
      <c r="B189" s="244"/>
      <c r="C189" s="245"/>
      <c r="D189" s="234" t="s">
        <v>145</v>
      </c>
      <c r="E189" s="246" t="s">
        <v>19</v>
      </c>
      <c r="F189" s="247" t="s">
        <v>147</v>
      </c>
      <c r="G189" s="245"/>
      <c r="H189" s="248">
        <v>64.799999999999997</v>
      </c>
      <c r="I189" s="249"/>
      <c r="J189" s="245"/>
      <c r="K189" s="245"/>
      <c r="L189" s="250"/>
      <c r="M189" s="251"/>
      <c r="N189" s="252"/>
      <c r="O189" s="252"/>
      <c r="P189" s="252"/>
      <c r="Q189" s="252"/>
      <c r="R189" s="252"/>
      <c r="S189" s="252"/>
      <c r="T189" s="253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54" t="s">
        <v>145</v>
      </c>
      <c r="AU189" s="254" t="s">
        <v>85</v>
      </c>
      <c r="AV189" s="14" t="s">
        <v>141</v>
      </c>
      <c r="AW189" s="14" t="s">
        <v>35</v>
      </c>
      <c r="AX189" s="14" t="s">
        <v>83</v>
      </c>
      <c r="AY189" s="254" t="s">
        <v>134</v>
      </c>
    </row>
    <row r="190" s="2" customFormat="1" ht="24.15" customHeight="1">
      <c r="A190" s="40"/>
      <c r="B190" s="41"/>
      <c r="C190" s="214" t="s">
        <v>285</v>
      </c>
      <c r="D190" s="214" t="s">
        <v>136</v>
      </c>
      <c r="E190" s="215" t="s">
        <v>286</v>
      </c>
      <c r="F190" s="216" t="s">
        <v>287</v>
      </c>
      <c r="G190" s="217" t="s">
        <v>139</v>
      </c>
      <c r="H190" s="218">
        <v>46.100000000000001</v>
      </c>
      <c r="I190" s="219"/>
      <c r="J190" s="220">
        <f>ROUND(I190*H190,2)</f>
        <v>0</v>
      </c>
      <c r="K190" s="216" t="s">
        <v>19</v>
      </c>
      <c r="L190" s="46"/>
      <c r="M190" s="221" t="s">
        <v>19</v>
      </c>
      <c r="N190" s="222" t="s">
        <v>47</v>
      </c>
      <c r="O190" s="86"/>
      <c r="P190" s="223">
        <f>O190*H190</f>
        <v>0</v>
      </c>
      <c r="Q190" s="223">
        <v>0</v>
      </c>
      <c r="R190" s="223">
        <f>Q190*H190</f>
        <v>0</v>
      </c>
      <c r="S190" s="223">
        <v>0</v>
      </c>
      <c r="T190" s="224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25" t="s">
        <v>141</v>
      </c>
      <c r="AT190" s="225" t="s">
        <v>136</v>
      </c>
      <c r="AU190" s="225" t="s">
        <v>85</v>
      </c>
      <c r="AY190" s="19" t="s">
        <v>134</v>
      </c>
      <c r="BE190" s="226">
        <f>IF(N190="základní",J190,0)</f>
        <v>0</v>
      </c>
      <c r="BF190" s="226">
        <f>IF(N190="snížená",J190,0)</f>
        <v>0</v>
      </c>
      <c r="BG190" s="226">
        <f>IF(N190="zákl. přenesená",J190,0)</f>
        <v>0</v>
      </c>
      <c r="BH190" s="226">
        <f>IF(N190="sníž. přenesená",J190,0)</f>
        <v>0</v>
      </c>
      <c r="BI190" s="226">
        <f>IF(N190="nulová",J190,0)</f>
        <v>0</v>
      </c>
      <c r="BJ190" s="19" t="s">
        <v>83</v>
      </c>
      <c r="BK190" s="226">
        <f>ROUND(I190*H190,2)</f>
        <v>0</v>
      </c>
      <c r="BL190" s="19" t="s">
        <v>141</v>
      </c>
      <c r="BM190" s="225" t="s">
        <v>532</v>
      </c>
    </row>
    <row r="191" s="13" customFormat="1">
      <c r="A191" s="13"/>
      <c r="B191" s="232"/>
      <c r="C191" s="233"/>
      <c r="D191" s="234" t="s">
        <v>145</v>
      </c>
      <c r="E191" s="235" t="s">
        <v>19</v>
      </c>
      <c r="F191" s="236" t="s">
        <v>533</v>
      </c>
      <c r="G191" s="233"/>
      <c r="H191" s="237">
        <v>46.100000000000001</v>
      </c>
      <c r="I191" s="238"/>
      <c r="J191" s="233"/>
      <c r="K191" s="233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145</v>
      </c>
      <c r="AU191" s="243" t="s">
        <v>85</v>
      </c>
      <c r="AV191" s="13" t="s">
        <v>85</v>
      </c>
      <c r="AW191" s="13" t="s">
        <v>35</v>
      </c>
      <c r="AX191" s="13" t="s">
        <v>76</v>
      </c>
      <c r="AY191" s="243" t="s">
        <v>134</v>
      </c>
    </row>
    <row r="192" s="14" customFormat="1">
      <c r="A192" s="14"/>
      <c r="B192" s="244"/>
      <c r="C192" s="245"/>
      <c r="D192" s="234" t="s">
        <v>145</v>
      </c>
      <c r="E192" s="246" t="s">
        <v>19</v>
      </c>
      <c r="F192" s="247" t="s">
        <v>147</v>
      </c>
      <c r="G192" s="245"/>
      <c r="H192" s="248">
        <v>46.100000000000001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145</v>
      </c>
      <c r="AU192" s="254" t="s">
        <v>85</v>
      </c>
      <c r="AV192" s="14" t="s">
        <v>141</v>
      </c>
      <c r="AW192" s="14" t="s">
        <v>35</v>
      </c>
      <c r="AX192" s="14" t="s">
        <v>83</v>
      </c>
      <c r="AY192" s="254" t="s">
        <v>134</v>
      </c>
    </row>
    <row r="193" s="2" customFormat="1" ht="16.5" customHeight="1">
      <c r="A193" s="40"/>
      <c r="B193" s="41"/>
      <c r="C193" s="214" t="s">
        <v>290</v>
      </c>
      <c r="D193" s="214" t="s">
        <v>136</v>
      </c>
      <c r="E193" s="215" t="s">
        <v>291</v>
      </c>
      <c r="F193" s="216" t="s">
        <v>292</v>
      </c>
      <c r="G193" s="217" t="s">
        <v>139</v>
      </c>
      <c r="H193" s="218">
        <v>64.799999999999997</v>
      </c>
      <c r="I193" s="219"/>
      <c r="J193" s="220">
        <f>ROUND(I193*H193,2)</f>
        <v>0</v>
      </c>
      <c r="K193" s="216" t="s">
        <v>140</v>
      </c>
      <c r="L193" s="46"/>
      <c r="M193" s="221" t="s">
        <v>19</v>
      </c>
      <c r="N193" s="222" t="s">
        <v>47</v>
      </c>
      <c r="O193" s="86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25" t="s">
        <v>141</v>
      </c>
      <c r="AT193" s="225" t="s">
        <v>136</v>
      </c>
      <c r="AU193" s="225" t="s">
        <v>85</v>
      </c>
      <c r="AY193" s="19" t="s">
        <v>134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9" t="s">
        <v>83</v>
      </c>
      <c r="BK193" s="226">
        <f>ROUND(I193*H193,2)</f>
        <v>0</v>
      </c>
      <c r="BL193" s="19" t="s">
        <v>141</v>
      </c>
      <c r="BM193" s="225" t="s">
        <v>534</v>
      </c>
    </row>
    <row r="194" s="2" customFormat="1">
      <c r="A194" s="40"/>
      <c r="B194" s="41"/>
      <c r="C194" s="42"/>
      <c r="D194" s="227" t="s">
        <v>143</v>
      </c>
      <c r="E194" s="42"/>
      <c r="F194" s="228" t="s">
        <v>294</v>
      </c>
      <c r="G194" s="42"/>
      <c r="H194" s="42"/>
      <c r="I194" s="229"/>
      <c r="J194" s="42"/>
      <c r="K194" s="42"/>
      <c r="L194" s="46"/>
      <c r="M194" s="230"/>
      <c r="N194" s="231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143</v>
      </c>
      <c r="AU194" s="19" t="s">
        <v>85</v>
      </c>
    </row>
    <row r="195" s="13" customFormat="1">
      <c r="A195" s="13"/>
      <c r="B195" s="232"/>
      <c r="C195" s="233"/>
      <c r="D195" s="234" t="s">
        <v>145</v>
      </c>
      <c r="E195" s="235" t="s">
        <v>19</v>
      </c>
      <c r="F195" s="236" t="s">
        <v>535</v>
      </c>
      <c r="G195" s="233"/>
      <c r="H195" s="237">
        <v>64.799999999999997</v>
      </c>
      <c r="I195" s="238"/>
      <c r="J195" s="233"/>
      <c r="K195" s="233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145</v>
      </c>
      <c r="AU195" s="243" t="s">
        <v>85</v>
      </c>
      <c r="AV195" s="13" t="s">
        <v>85</v>
      </c>
      <c r="AW195" s="13" t="s">
        <v>35</v>
      </c>
      <c r="AX195" s="13" t="s">
        <v>76</v>
      </c>
      <c r="AY195" s="243" t="s">
        <v>134</v>
      </c>
    </row>
    <row r="196" s="14" customFormat="1">
      <c r="A196" s="14"/>
      <c r="B196" s="244"/>
      <c r="C196" s="245"/>
      <c r="D196" s="234" t="s">
        <v>145</v>
      </c>
      <c r="E196" s="246" t="s">
        <v>19</v>
      </c>
      <c r="F196" s="247" t="s">
        <v>147</v>
      </c>
      <c r="G196" s="245"/>
      <c r="H196" s="248">
        <v>64.799999999999997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145</v>
      </c>
      <c r="AU196" s="254" t="s">
        <v>85</v>
      </c>
      <c r="AV196" s="14" t="s">
        <v>141</v>
      </c>
      <c r="AW196" s="14" t="s">
        <v>35</v>
      </c>
      <c r="AX196" s="14" t="s">
        <v>83</v>
      </c>
      <c r="AY196" s="254" t="s">
        <v>134</v>
      </c>
    </row>
    <row r="197" s="2" customFormat="1" ht="16.5" customHeight="1">
      <c r="A197" s="40"/>
      <c r="B197" s="41"/>
      <c r="C197" s="214" t="s">
        <v>296</v>
      </c>
      <c r="D197" s="214" t="s">
        <v>136</v>
      </c>
      <c r="E197" s="215" t="s">
        <v>297</v>
      </c>
      <c r="F197" s="216" t="s">
        <v>298</v>
      </c>
      <c r="G197" s="217" t="s">
        <v>139</v>
      </c>
      <c r="H197" s="218">
        <v>64.799999999999997</v>
      </c>
      <c r="I197" s="219"/>
      <c r="J197" s="220">
        <f>ROUND(I197*H197,2)</f>
        <v>0</v>
      </c>
      <c r="K197" s="216" t="s">
        <v>140</v>
      </c>
      <c r="L197" s="46"/>
      <c r="M197" s="221" t="s">
        <v>19</v>
      </c>
      <c r="N197" s="222" t="s">
        <v>47</v>
      </c>
      <c r="O197" s="86"/>
      <c r="P197" s="223">
        <f>O197*H197</f>
        <v>0</v>
      </c>
      <c r="Q197" s="223">
        <v>0</v>
      </c>
      <c r="R197" s="223">
        <f>Q197*H197</f>
        <v>0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141</v>
      </c>
      <c r="AT197" s="225" t="s">
        <v>136</v>
      </c>
      <c r="AU197" s="225" t="s">
        <v>85</v>
      </c>
      <c r="AY197" s="19" t="s">
        <v>134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83</v>
      </c>
      <c r="BK197" s="226">
        <f>ROUND(I197*H197,2)</f>
        <v>0</v>
      </c>
      <c r="BL197" s="19" t="s">
        <v>141</v>
      </c>
      <c r="BM197" s="225" t="s">
        <v>536</v>
      </c>
    </row>
    <row r="198" s="2" customFormat="1">
      <c r="A198" s="40"/>
      <c r="B198" s="41"/>
      <c r="C198" s="42"/>
      <c r="D198" s="227" t="s">
        <v>143</v>
      </c>
      <c r="E198" s="42"/>
      <c r="F198" s="228" t="s">
        <v>300</v>
      </c>
      <c r="G198" s="42"/>
      <c r="H198" s="42"/>
      <c r="I198" s="229"/>
      <c r="J198" s="42"/>
      <c r="K198" s="42"/>
      <c r="L198" s="46"/>
      <c r="M198" s="230"/>
      <c r="N198" s="231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143</v>
      </c>
      <c r="AU198" s="19" t="s">
        <v>85</v>
      </c>
    </row>
    <row r="199" s="13" customFormat="1">
      <c r="A199" s="13"/>
      <c r="B199" s="232"/>
      <c r="C199" s="233"/>
      <c r="D199" s="234" t="s">
        <v>145</v>
      </c>
      <c r="E199" s="235" t="s">
        <v>19</v>
      </c>
      <c r="F199" s="236" t="s">
        <v>537</v>
      </c>
      <c r="G199" s="233"/>
      <c r="H199" s="237">
        <v>64.799999999999997</v>
      </c>
      <c r="I199" s="238"/>
      <c r="J199" s="233"/>
      <c r="K199" s="233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145</v>
      </c>
      <c r="AU199" s="243" t="s">
        <v>85</v>
      </c>
      <c r="AV199" s="13" t="s">
        <v>85</v>
      </c>
      <c r="AW199" s="13" t="s">
        <v>35</v>
      </c>
      <c r="AX199" s="13" t="s">
        <v>76</v>
      </c>
      <c r="AY199" s="243" t="s">
        <v>134</v>
      </c>
    </row>
    <row r="200" s="14" customFormat="1">
      <c r="A200" s="14"/>
      <c r="B200" s="244"/>
      <c r="C200" s="245"/>
      <c r="D200" s="234" t="s">
        <v>145</v>
      </c>
      <c r="E200" s="246" t="s">
        <v>19</v>
      </c>
      <c r="F200" s="247" t="s">
        <v>147</v>
      </c>
      <c r="G200" s="245"/>
      <c r="H200" s="248">
        <v>64.799999999999997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145</v>
      </c>
      <c r="AU200" s="254" t="s">
        <v>85</v>
      </c>
      <c r="AV200" s="14" t="s">
        <v>141</v>
      </c>
      <c r="AW200" s="14" t="s">
        <v>35</v>
      </c>
      <c r="AX200" s="14" t="s">
        <v>83</v>
      </c>
      <c r="AY200" s="254" t="s">
        <v>134</v>
      </c>
    </row>
    <row r="201" s="2" customFormat="1" ht="24.15" customHeight="1">
      <c r="A201" s="40"/>
      <c r="B201" s="41"/>
      <c r="C201" s="214" t="s">
        <v>302</v>
      </c>
      <c r="D201" s="214" t="s">
        <v>136</v>
      </c>
      <c r="E201" s="215" t="s">
        <v>303</v>
      </c>
      <c r="F201" s="216" t="s">
        <v>304</v>
      </c>
      <c r="G201" s="217" t="s">
        <v>139</v>
      </c>
      <c r="H201" s="218">
        <v>64.799999999999997</v>
      </c>
      <c r="I201" s="219"/>
      <c r="J201" s="220">
        <f>ROUND(I201*H201,2)</f>
        <v>0</v>
      </c>
      <c r="K201" s="216" t="s">
        <v>140</v>
      </c>
      <c r="L201" s="46"/>
      <c r="M201" s="221" t="s">
        <v>19</v>
      </c>
      <c r="N201" s="222" t="s">
        <v>47</v>
      </c>
      <c r="O201" s="86"/>
      <c r="P201" s="223">
        <f>O201*H201</f>
        <v>0</v>
      </c>
      <c r="Q201" s="223">
        <v>0</v>
      </c>
      <c r="R201" s="223">
        <f>Q201*H201</f>
        <v>0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141</v>
      </c>
      <c r="AT201" s="225" t="s">
        <v>136</v>
      </c>
      <c r="AU201" s="225" t="s">
        <v>85</v>
      </c>
      <c r="AY201" s="19" t="s">
        <v>134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83</v>
      </c>
      <c r="BK201" s="226">
        <f>ROUND(I201*H201,2)</f>
        <v>0</v>
      </c>
      <c r="BL201" s="19" t="s">
        <v>141</v>
      </c>
      <c r="BM201" s="225" t="s">
        <v>538</v>
      </c>
    </row>
    <row r="202" s="2" customFormat="1">
      <c r="A202" s="40"/>
      <c r="B202" s="41"/>
      <c r="C202" s="42"/>
      <c r="D202" s="227" t="s">
        <v>143</v>
      </c>
      <c r="E202" s="42"/>
      <c r="F202" s="228" t="s">
        <v>306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143</v>
      </c>
      <c r="AU202" s="19" t="s">
        <v>85</v>
      </c>
    </row>
    <row r="203" s="13" customFormat="1">
      <c r="A203" s="13"/>
      <c r="B203" s="232"/>
      <c r="C203" s="233"/>
      <c r="D203" s="234" t="s">
        <v>145</v>
      </c>
      <c r="E203" s="235" t="s">
        <v>19</v>
      </c>
      <c r="F203" s="236" t="s">
        <v>539</v>
      </c>
      <c r="G203" s="233"/>
      <c r="H203" s="237">
        <v>64.799999999999997</v>
      </c>
      <c r="I203" s="238"/>
      <c r="J203" s="233"/>
      <c r="K203" s="233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145</v>
      </c>
      <c r="AU203" s="243" t="s">
        <v>85</v>
      </c>
      <c r="AV203" s="13" t="s">
        <v>85</v>
      </c>
      <c r="AW203" s="13" t="s">
        <v>35</v>
      </c>
      <c r="AX203" s="13" t="s">
        <v>76</v>
      </c>
      <c r="AY203" s="243" t="s">
        <v>134</v>
      </c>
    </row>
    <row r="204" s="14" customFormat="1">
      <c r="A204" s="14"/>
      <c r="B204" s="244"/>
      <c r="C204" s="245"/>
      <c r="D204" s="234" t="s">
        <v>145</v>
      </c>
      <c r="E204" s="246" t="s">
        <v>19</v>
      </c>
      <c r="F204" s="247" t="s">
        <v>147</v>
      </c>
      <c r="G204" s="245"/>
      <c r="H204" s="248">
        <v>64.799999999999997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145</v>
      </c>
      <c r="AU204" s="254" t="s">
        <v>85</v>
      </c>
      <c r="AV204" s="14" t="s">
        <v>141</v>
      </c>
      <c r="AW204" s="14" t="s">
        <v>35</v>
      </c>
      <c r="AX204" s="14" t="s">
        <v>83</v>
      </c>
      <c r="AY204" s="254" t="s">
        <v>134</v>
      </c>
    </row>
    <row r="205" s="2" customFormat="1" ht="44.25" customHeight="1">
      <c r="A205" s="40"/>
      <c r="B205" s="41"/>
      <c r="C205" s="214" t="s">
        <v>308</v>
      </c>
      <c r="D205" s="214" t="s">
        <v>136</v>
      </c>
      <c r="E205" s="215" t="s">
        <v>309</v>
      </c>
      <c r="F205" s="216" t="s">
        <v>310</v>
      </c>
      <c r="G205" s="217" t="s">
        <v>139</v>
      </c>
      <c r="H205" s="218">
        <v>208</v>
      </c>
      <c r="I205" s="219"/>
      <c r="J205" s="220">
        <f>ROUND(I205*H205,2)</f>
        <v>0</v>
      </c>
      <c r="K205" s="216" t="s">
        <v>140</v>
      </c>
      <c r="L205" s="46"/>
      <c r="M205" s="221" t="s">
        <v>19</v>
      </c>
      <c r="N205" s="222" t="s">
        <v>47</v>
      </c>
      <c r="O205" s="86"/>
      <c r="P205" s="223">
        <f>O205*H205</f>
        <v>0</v>
      </c>
      <c r="Q205" s="223">
        <v>0.089219999999999994</v>
      </c>
      <c r="R205" s="223">
        <f>Q205*H205</f>
        <v>18.557759999999998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141</v>
      </c>
      <c r="AT205" s="225" t="s">
        <v>136</v>
      </c>
      <c r="AU205" s="225" t="s">
        <v>85</v>
      </c>
      <c r="AY205" s="19" t="s">
        <v>134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83</v>
      </c>
      <c r="BK205" s="226">
        <f>ROUND(I205*H205,2)</f>
        <v>0</v>
      </c>
      <c r="BL205" s="19" t="s">
        <v>141</v>
      </c>
      <c r="BM205" s="225" t="s">
        <v>540</v>
      </c>
    </row>
    <row r="206" s="2" customFormat="1">
      <c r="A206" s="40"/>
      <c r="B206" s="41"/>
      <c r="C206" s="42"/>
      <c r="D206" s="227" t="s">
        <v>143</v>
      </c>
      <c r="E206" s="42"/>
      <c r="F206" s="228" t="s">
        <v>312</v>
      </c>
      <c r="G206" s="42"/>
      <c r="H206" s="42"/>
      <c r="I206" s="229"/>
      <c r="J206" s="42"/>
      <c r="K206" s="42"/>
      <c r="L206" s="46"/>
      <c r="M206" s="230"/>
      <c r="N206" s="231"/>
      <c r="O206" s="86"/>
      <c r="P206" s="86"/>
      <c r="Q206" s="86"/>
      <c r="R206" s="86"/>
      <c r="S206" s="86"/>
      <c r="T206" s="87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9" t="s">
        <v>143</v>
      </c>
      <c r="AU206" s="19" t="s">
        <v>85</v>
      </c>
    </row>
    <row r="207" s="13" customFormat="1">
      <c r="A207" s="13"/>
      <c r="B207" s="232"/>
      <c r="C207" s="233"/>
      <c r="D207" s="234" t="s">
        <v>145</v>
      </c>
      <c r="E207" s="235" t="s">
        <v>19</v>
      </c>
      <c r="F207" s="236" t="s">
        <v>541</v>
      </c>
      <c r="G207" s="233"/>
      <c r="H207" s="237">
        <v>208</v>
      </c>
      <c r="I207" s="238"/>
      <c r="J207" s="233"/>
      <c r="K207" s="233"/>
      <c r="L207" s="239"/>
      <c r="M207" s="240"/>
      <c r="N207" s="241"/>
      <c r="O207" s="241"/>
      <c r="P207" s="241"/>
      <c r="Q207" s="241"/>
      <c r="R207" s="241"/>
      <c r="S207" s="241"/>
      <c r="T207" s="24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43" t="s">
        <v>145</v>
      </c>
      <c r="AU207" s="243" t="s">
        <v>85</v>
      </c>
      <c r="AV207" s="13" t="s">
        <v>85</v>
      </c>
      <c r="AW207" s="13" t="s">
        <v>35</v>
      </c>
      <c r="AX207" s="13" t="s">
        <v>76</v>
      </c>
      <c r="AY207" s="243" t="s">
        <v>134</v>
      </c>
    </row>
    <row r="208" s="14" customFormat="1">
      <c r="A208" s="14"/>
      <c r="B208" s="244"/>
      <c r="C208" s="245"/>
      <c r="D208" s="234" t="s">
        <v>145</v>
      </c>
      <c r="E208" s="246" t="s">
        <v>19</v>
      </c>
      <c r="F208" s="247" t="s">
        <v>147</v>
      </c>
      <c r="G208" s="245"/>
      <c r="H208" s="248">
        <v>208</v>
      </c>
      <c r="I208" s="249"/>
      <c r="J208" s="245"/>
      <c r="K208" s="245"/>
      <c r="L208" s="250"/>
      <c r="M208" s="251"/>
      <c r="N208" s="252"/>
      <c r="O208" s="252"/>
      <c r="P208" s="252"/>
      <c r="Q208" s="252"/>
      <c r="R208" s="252"/>
      <c r="S208" s="252"/>
      <c r="T208" s="253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T208" s="254" t="s">
        <v>145</v>
      </c>
      <c r="AU208" s="254" t="s">
        <v>85</v>
      </c>
      <c r="AV208" s="14" t="s">
        <v>141</v>
      </c>
      <c r="AW208" s="14" t="s">
        <v>35</v>
      </c>
      <c r="AX208" s="14" t="s">
        <v>83</v>
      </c>
      <c r="AY208" s="254" t="s">
        <v>134</v>
      </c>
    </row>
    <row r="209" s="2" customFormat="1" ht="16.5" customHeight="1">
      <c r="A209" s="40"/>
      <c r="B209" s="41"/>
      <c r="C209" s="255" t="s">
        <v>314</v>
      </c>
      <c r="D209" s="255" t="s">
        <v>236</v>
      </c>
      <c r="E209" s="256" t="s">
        <v>315</v>
      </c>
      <c r="F209" s="257" t="s">
        <v>316</v>
      </c>
      <c r="G209" s="258" t="s">
        <v>139</v>
      </c>
      <c r="H209" s="259">
        <v>212.16</v>
      </c>
      <c r="I209" s="260"/>
      <c r="J209" s="261">
        <f>ROUND(I209*H209,2)</f>
        <v>0</v>
      </c>
      <c r="K209" s="257" t="s">
        <v>140</v>
      </c>
      <c r="L209" s="262"/>
      <c r="M209" s="263" t="s">
        <v>19</v>
      </c>
      <c r="N209" s="264" t="s">
        <v>47</v>
      </c>
      <c r="O209" s="86"/>
      <c r="P209" s="223">
        <f>O209*H209</f>
        <v>0</v>
      </c>
      <c r="Q209" s="223">
        <v>0.13200000000000001</v>
      </c>
      <c r="R209" s="223">
        <f>Q209*H209</f>
        <v>28.005120000000002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182</v>
      </c>
      <c r="AT209" s="225" t="s">
        <v>236</v>
      </c>
      <c r="AU209" s="225" t="s">
        <v>85</v>
      </c>
      <c r="AY209" s="19" t="s">
        <v>134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83</v>
      </c>
      <c r="BK209" s="226">
        <f>ROUND(I209*H209,2)</f>
        <v>0</v>
      </c>
      <c r="BL209" s="19" t="s">
        <v>141</v>
      </c>
      <c r="BM209" s="225" t="s">
        <v>542</v>
      </c>
    </row>
    <row r="210" s="13" customFormat="1">
      <c r="A210" s="13"/>
      <c r="B210" s="232"/>
      <c r="C210" s="233"/>
      <c r="D210" s="234" t="s">
        <v>145</v>
      </c>
      <c r="E210" s="235" t="s">
        <v>19</v>
      </c>
      <c r="F210" s="236" t="s">
        <v>543</v>
      </c>
      <c r="G210" s="233"/>
      <c r="H210" s="237">
        <v>208</v>
      </c>
      <c r="I210" s="238"/>
      <c r="J210" s="233"/>
      <c r="K210" s="233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145</v>
      </c>
      <c r="AU210" s="243" t="s">
        <v>85</v>
      </c>
      <c r="AV210" s="13" t="s">
        <v>85</v>
      </c>
      <c r="AW210" s="13" t="s">
        <v>35</v>
      </c>
      <c r="AX210" s="13" t="s">
        <v>76</v>
      </c>
      <c r="AY210" s="243" t="s">
        <v>134</v>
      </c>
    </row>
    <row r="211" s="14" customFormat="1">
      <c r="A211" s="14"/>
      <c r="B211" s="244"/>
      <c r="C211" s="245"/>
      <c r="D211" s="234" t="s">
        <v>145</v>
      </c>
      <c r="E211" s="246" t="s">
        <v>19</v>
      </c>
      <c r="F211" s="247" t="s">
        <v>147</v>
      </c>
      <c r="G211" s="245"/>
      <c r="H211" s="248">
        <v>208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145</v>
      </c>
      <c r="AU211" s="254" t="s">
        <v>85</v>
      </c>
      <c r="AV211" s="14" t="s">
        <v>141</v>
      </c>
      <c r="AW211" s="14" t="s">
        <v>35</v>
      </c>
      <c r="AX211" s="14" t="s">
        <v>83</v>
      </c>
      <c r="AY211" s="254" t="s">
        <v>134</v>
      </c>
    </row>
    <row r="212" s="13" customFormat="1">
      <c r="A212" s="13"/>
      <c r="B212" s="232"/>
      <c r="C212" s="233"/>
      <c r="D212" s="234" t="s">
        <v>145</v>
      </c>
      <c r="E212" s="233"/>
      <c r="F212" s="236" t="s">
        <v>544</v>
      </c>
      <c r="G212" s="233"/>
      <c r="H212" s="237">
        <v>212.16</v>
      </c>
      <c r="I212" s="238"/>
      <c r="J212" s="233"/>
      <c r="K212" s="233"/>
      <c r="L212" s="239"/>
      <c r="M212" s="240"/>
      <c r="N212" s="241"/>
      <c r="O212" s="241"/>
      <c r="P212" s="241"/>
      <c r="Q212" s="241"/>
      <c r="R212" s="241"/>
      <c r="S212" s="241"/>
      <c r="T212" s="24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43" t="s">
        <v>145</v>
      </c>
      <c r="AU212" s="243" t="s">
        <v>85</v>
      </c>
      <c r="AV212" s="13" t="s">
        <v>85</v>
      </c>
      <c r="AW212" s="13" t="s">
        <v>4</v>
      </c>
      <c r="AX212" s="13" t="s">
        <v>83</v>
      </c>
      <c r="AY212" s="243" t="s">
        <v>134</v>
      </c>
    </row>
    <row r="213" s="2" customFormat="1" ht="37.8" customHeight="1">
      <c r="A213" s="40"/>
      <c r="B213" s="41"/>
      <c r="C213" s="214" t="s">
        <v>320</v>
      </c>
      <c r="D213" s="214" t="s">
        <v>136</v>
      </c>
      <c r="E213" s="215" t="s">
        <v>321</v>
      </c>
      <c r="F213" s="216" t="s">
        <v>322</v>
      </c>
      <c r="G213" s="217" t="s">
        <v>139</v>
      </c>
      <c r="H213" s="218">
        <v>52.219999999999999</v>
      </c>
      <c r="I213" s="219"/>
      <c r="J213" s="220">
        <f>ROUND(I213*H213,2)</f>
        <v>0</v>
      </c>
      <c r="K213" s="216" t="s">
        <v>140</v>
      </c>
      <c r="L213" s="46"/>
      <c r="M213" s="221" t="s">
        <v>19</v>
      </c>
      <c r="N213" s="222" t="s">
        <v>47</v>
      </c>
      <c r="O213" s="86"/>
      <c r="P213" s="223">
        <f>O213*H213</f>
        <v>0</v>
      </c>
      <c r="Q213" s="223">
        <v>0.11162</v>
      </c>
      <c r="R213" s="223">
        <f>Q213*H213</f>
        <v>5.8287963999999999</v>
      </c>
      <c r="S213" s="223">
        <v>0</v>
      </c>
      <c r="T213" s="224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25" t="s">
        <v>141</v>
      </c>
      <c r="AT213" s="225" t="s">
        <v>136</v>
      </c>
      <c r="AU213" s="225" t="s">
        <v>85</v>
      </c>
      <c r="AY213" s="19" t="s">
        <v>134</v>
      </c>
      <c r="BE213" s="226">
        <f>IF(N213="základní",J213,0)</f>
        <v>0</v>
      </c>
      <c r="BF213" s="226">
        <f>IF(N213="snížená",J213,0)</f>
        <v>0</v>
      </c>
      <c r="BG213" s="226">
        <f>IF(N213="zákl. přenesená",J213,0)</f>
        <v>0</v>
      </c>
      <c r="BH213" s="226">
        <f>IF(N213="sníž. přenesená",J213,0)</f>
        <v>0</v>
      </c>
      <c r="BI213" s="226">
        <f>IF(N213="nulová",J213,0)</f>
        <v>0</v>
      </c>
      <c r="BJ213" s="19" t="s">
        <v>83</v>
      </c>
      <c r="BK213" s="226">
        <f>ROUND(I213*H213,2)</f>
        <v>0</v>
      </c>
      <c r="BL213" s="19" t="s">
        <v>141</v>
      </c>
      <c r="BM213" s="225" t="s">
        <v>545</v>
      </c>
    </row>
    <row r="214" s="2" customFormat="1">
      <c r="A214" s="40"/>
      <c r="B214" s="41"/>
      <c r="C214" s="42"/>
      <c r="D214" s="227" t="s">
        <v>143</v>
      </c>
      <c r="E214" s="42"/>
      <c r="F214" s="228" t="s">
        <v>324</v>
      </c>
      <c r="G214" s="42"/>
      <c r="H214" s="42"/>
      <c r="I214" s="229"/>
      <c r="J214" s="42"/>
      <c r="K214" s="42"/>
      <c r="L214" s="46"/>
      <c r="M214" s="230"/>
      <c r="N214" s="231"/>
      <c r="O214" s="86"/>
      <c r="P214" s="86"/>
      <c r="Q214" s="86"/>
      <c r="R214" s="86"/>
      <c r="S214" s="86"/>
      <c r="T214" s="87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9" t="s">
        <v>143</v>
      </c>
      <c r="AU214" s="19" t="s">
        <v>85</v>
      </c>
    </row>
    <row r="215" s="13" customFormat="1">
      <c r="A215" s="13"/>
      <c r="B215" s="232"/>
      <c r="C215" s="233"/>
      <c r="D215" s="234" t="s">
        <v>145</v>
      </c>
      <c r="E215" s="235" t="s">
        <v>19</v>
      </c>
      <c r="F215" s="236" t="s">
        <v>546</v>
      </c>
      <c r="G215" s="233"/>
      <c r="H215" s="237">
        <v>52.219999999999999</v>
      </c>
      <c r="I215" s="238"/>
      <c r="J215" s="233"/>
      <c r="K215" s="233"/>
      <c r="L215" s="239"/>
      <c r="M215" s="240"/>
      <c r="N215" s="241"/>
      <c r="O215" s="241"/>
      <c r="P215" s="241"/>
      <c r="Q215" s="241"/>
      <c r="R215" s="241"/>
      <c r="S215" s="241"/>
      <c r="T215" s="242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43" t="s">
        <v>145</v>
      </c>
      <c r="AU215" s="243" t="s">
        <v>85</v>
      </c>
      <c r="AV215" s="13" t="s">
        <v>85</v>
      </c>
      <c r="AW215" s="13" t="s">
        <v>35</v>
      </c>
      <c r="AX215" s="13" t="s">
        <v>76</v>
      </c>
      <c r="AY215" s="243" t="s">
        <v>134</v>
      </c>
    </row>
    <row r="216" s="14" customFormat="1">
      <c r="A216" s="14"/>
      <c r="B216" s="244"/>
      <c r="C216" s="245"/>
      <c r="D216" s="234" t="s">
        <v>145</v>
      </c>
      <c r="E216" s="246" t="s">
        <v>19</v>
      </c>
      <c r="F216" s="247" t="s">
        <v>147</v>
      </c>
      <c r="G216" s="245"/>
      <c r="H216" s="248">
        <v>52.219999999999999</v>
      </c>
      <c r="I216" s="249"/>
      <c r="J216" s="245"/>
      <c r="K216" s="245"/>
      <c r="L216" s="250"/>
      <c r="M216" s="251"/>
      <c r="N216" s="252"/>
      <c r="O216" s="252"/>
      <c r="P216" s="252"/>
      <c r="Q216" s="252"/>
      <c r="R216" s="252"/>
      <c r="S216" s="252"/>
      <c r="T216" s="253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54" t="s">
        <v>145</v>
      </c>
      <c r="AU216" s="254" t="s">
        <v>85</v>
      </c>
      <c r="AV216" s="14" t="s">
        <v>141</v>
      </c>
      <c r="AW216" s="14" t="s">
        <v>35</v>
      </c>
      <c r="AX216" s="14" t="s">
        <v>83</v>
      </c>
      <c r="AY216" s="254" t="s">
        <v>134</v>
      </c>
    </row>
    <row r="217" s="2" customFormat="1" ht="16.5" customHeight="1">
      <c r="A217" s="40"/>
      <c r="B217" s="41"/>
      <c r="C217" s="255" t="s">
        <v>326</v>
      </c>
      <c r="D217" s="255" t="s">
        <v>236</v>
      </c>
      <c r="E217" s="256" t="s">
        <v>327</v>
      </c>
      <c r="F217" s="257" t="s">
        <v>328</v>
      </c>
      <c r="G217" s="258" t="s">
        <v>139</v>
      </c>
      <c r="H217" s="259">
        <v>47.482999999999997</v>
      </c>
      <c r="I217" s="260"/>
      <c r="J217" s="261">
        <f>ROUND(I217*H217,2)</f>
        <v>0</v>
      </c>
      <c r="K217" s="257" t="s">
        <v>140</v>
      </c>
      <c r="L217" s="262"/>
      <c r="M217" s="263" t="s">
        <v>19</v>
      </c>
      <c r="N217" s="264" t="s">
        <v>47</v>
      </c>
      <c r="O217" s="86"/>
      <c r="P217" s="223">
        <f>O217*H217</f>
        <v>0</v>
      </c>
      <c r="Q217" s="223">
        <v>0.17599999999999999</v>
      </c>
      <c r="R217" s="223">
        <f>Q217*H217</f>
        <v>8.3570079999999987</v>
      </c>
      <c r="S217" s="223">
        <v>0</v>
      </c>
      <c r="T217" s="224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25" t="s">
        <v>182</v>
      </c>
      <c r="AT217" s="225" t="s">
        <v>236</v>
      </c>
      <c r="AU217" s="225" t="s">
        <v>85</v>
      </c>
      <c r="AY217" s="19" t="s">
        <v>134</v>
      </c>
      <c r="BE217" s="226">
        <f>IF(N217="základní",J217,0)</f>
        <v>0</v>
      </c>
      <c r="BF217" s="226">
        <f>IF(N217="snížená",J217,0)</f>
        <v>0</v>
      </c>
      <c r="BG217" s="226">
        <f>IF(N217="zákl. přenesená",J217,0)</f>
        <v>0</v>
      </c>
      <c r="BH217" s="226">
        <f>IF(N217="sníž. přenesená",J217,0)</f>
        <v>0</v>
      </c>
      <c r="BI217" s="226">
        <f>IF(N217="nulová",J217,0)</f>
        <v>0</v>
      </c>
      <c r="BJ217" s="19" t="s">
        <v>83</v>
      </c>
      <c r="BK217" s="226">
        <f>ROUND(I217*H217,2)</f>
        <v>0</v>
      </c>
      <c r="BL217" s="19" t="s">
        <v>141</v>
      </c>
      <c r="BM217" s="225" t="s">
        <v>547</v>
      </c>
    </row>
    <row r="218" s="13" customFormat="1">
      <c r="A218" s="13"/>
      <c r="B218" s="232"/>
      <c r="C218" s="233"/>
      <c r="D218" s="234" t="s">
        <v>145</v>
      </c>
      <c r="E218" s="233"/>
      <c r="F218" s="236" t="s">
        <v>548</v>
      </c>
      <c r="G218" s="233"/>
      <c r="H218" s="237">
        <v>47.482999999999997</v>
      </c>
      <c r="I218" s="238"/>
      <c r="J218" s="233"/>
      <c r="K218" s="233"/>
      <c r="L218" s="239"/>
      <c r="M218" s="240"/>
      <c r="N218" s="241"/>
      <c r="O218" s="241"/>
      <c r="P218" s="241"/>
      <c r="Q218" s="241"/>
      <c r="R218" s="241"/>
      <c r="S218" s="241"/>
      <c r="T218" s="24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3" t="s">
        <v>145</v>
      </c>
      <c r="AU218" s="243" t="s">
        <v>85</v>
      </c>
      <c r="AV218" s="13" t="s">
        <v>85</v>
      </c>
      <c r="AW218" s="13" t="s">
        <v>4</v>
      </c>
      <c r="AX218" s="13" t="s">
        <v>83</v>
      </c>
      <c r="AY218" s="243" t="s">
        <v>134</v>
      </c>
    </row>
    <row r="219" s="2" customFormat="1" ht="16.5" customHeight="1">
      <c r="A219" s="40"/>
      <c r="B219" s="41"/>
      <c r="C219" s="255" t="s">
        <v>331</v>
      </c>
      <c r="D219" s="255" t="s">
        <v>236</v>
      </c>
      <c r="E219" s="256" t="s">
        <v>332</v>
      </c>
      <c r="F219" s="257" t="s">
        <v>333</v>
      </c>
      <c r="G219" s="258" t="s">
        <v>139</v>
      </c>
      <c r="H219" s="259">
        <v>6.1200000000000001</v>
      </c>
      <c r="I219" s="260"/>
      <c r="J219" s="261">
        <f>ROUND(I219*H219,2)</f>
        <v>0</v>
      </c>
      <c r="K219" s="257" t="s">
        <v>140</v>
      </c>
      <c r="L219" s="262"/>
      <c r="M219" s="263" t="s">
        <v>19</v>
      </c>
      <c r="N219" s="264" t="s">
        <v>47</v>
      </c>
      <c r="O219" s="86"/>
      <c r="P219" s="223">
        <f>O219*H219</f>
        <v>0</v>
      </c>
      <c r="Q219" s="223">
        <v>0.17499999999999999</v>
      </c>
      <c r="R219" s="223">
        <f>Q219*H219</f>
        <v>1.071</v>
      </c>
      <c r="S219" s="223">
        <v>0</v>
      </c>
      <c r="T219" s="224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25" t="s">
        <v>182</v>
      </c>
      <c r="AT219" s="225" t="s">
        <v>236</v>
      </c>
      <c r="AU219" s="225" t="s">
        <v>85</v>
      </c>
      <c r="AY219" s="19" t="s">
        <v>134</v>
      </c>
      <c r="BE219" s="226">
        <f>IF(N219="základní",J219,0)</f>
        <v>0</v>
      </c>
      <c r="BF219" s="226">
        <f>IF(N219="snížená",J219,0)</f>
        <v>0</v>
      </c>
      <c r="BG219" s="226">
        <f>IF(N219="zákl. přenesená",J219,0)</f>
        <v>0</v>
      </c>
      <c r="BH219" s="226">
        <f>IF(N219="sníž. přenesená",J219,0)</f>
        <v>0</v>
      </c>
      <c r="BI219" s="226">
        <f>IF(N219="nulová",J219,0)</f>
        <v>0</v>
      </c>
      <c r="BJ219" s="19" t="s">
        <v>83</v>
      </c>
      <c r="BK219" s="226">
        <f>ROUND(I219*H219,2)</f>
        <v>0</v>
      </c>
      <c r="BL219" s="19" t="s">
        <v>141</v>
      </c>
      <c r="BM219" s="225" t="s">
        <v>549</v>
      </c>
    </row>
    <row r="220" s="13" customFormat="1">
      <c r="A220" s="13"/>
      <c r="B220" s="232"/>
      <c r="C220" s="233"/>
      <c r="D220" s="234" t="s">
        <v>145</v>
      </c>
      <c r="E220" s="235" t="s">
        <v>19</v>
      </c>
      <c r="F220" s="236" t="s">
        <v>550</v>
      </c>
      <c r="G220" s="233"/>
      <c r="H220" s="237">
        <v>6.1200000000000001</v>
      </c>
      <c r="I220" s="238"/>
      <c r="J220" s="233"/>
      <c r="K220" s="233"/>
      <c r="L220" s="239"/>
      <c r="M220" s="240"/>
      <c r="N220" s="241"/>
      <c r="O220" s="241"/>
      <c r="P220" s="241"/>
      <c r="Q220" s="241"/>
      <c r="R220" s="241"/>
      <c r="S220" s="241"/>
      <c r="T220" s="24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3" t="s">
        <v>145</v>
      </c>
      <c r="AU220" s="243" t="s">
        <v>85</v>
      </c>
      <c r="AV220" s="13" t="s">
        <v>85</v>
      </c>
      <c r="AW220" s="13" t="s">
        <v>35</v>
      </c>
      <c r="AX220" s="13" t="s">
        <v>76</v>
      </c>
      <c r="AY220" s="243" t="s">
        <v>134</v>
      </c>
    </row>
    <row r="221" s="14" customFormat="1">
      <c r="A221" s="14"/>
      <c r="B221" s="244"/>
      <c r="C221" s="245"/>
      <c r="D221" s="234" t="s">
        <v>145</v>
      </c>
      <c r="E221" s="246" t="s">
        <v>19</v>
      </c>
      <c r="F221" s="247" t="s">
        <v>147</v>
      </c>
      <c r="G221" s="245"/>
      <c r="H221" s="248">
        <v>6.1200000000000001</v>
      </c>
      <c r="I221" s="249"/>
      <c r="J221" s="245"/>
      <c r="K221" s="245"/>
      <c r="L221" s="250"/>
      <c r="M221" s="251"/>
      <c r="N221" s="252"/>
      <c r="O221" s="252"/>
      <c r="P221" s="252"/>
      <c r="Q221" s="252"/>
      <c r="R221" s="252"/>
      <c r="S221" s="252"/>
      <c r="T221" s="253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T221" s="254" t="s">
        <v>145</v>
      </c>
      <c r="AU221" s="254" t="s">
        <v>85</v>
      </c>
      <c r="AV221" s="14" t="s">
        <v>141</v>
      </c>
      <c r="AW221" s="14" t="s">
        <v>35</v>
      </c>
      <c r="AX221" s="14" t="s">
        <v>83</v>
      </c>
      <c r="AY221" s="254" t="s">
        <v>134</v>
      </c>
    </row>
    <row r="222" s="12" customFormat="1" ht="22.8" customHeight="1">
      <c r="A222" s="12"/>
      <c r="B222" s="198"/>
      <c r="C222" s="199"/>
      <c r="D222" s="200" t="s">
        <v>75</v>
      </c>
      <c r="E222" s="212" t="s">
        <v>189</v>
      </c>
      <c r="F222" s="212" t="s">
        <v>336</v>
      </c>
      <c r="G222" s="199"/>
      <c r="H222" s="199"/>
      <c r="I222" s="202"/>
      <c r="J222" s="213">
        <f>BK222</f>
        <v>0</v>
      </c>
      <c r="K222" s="199"/>
      <c r="L222" s="204"/>
      <c r="M222" s="205"/>
      <c r="N222" s="206"/>
      <c r="O222" s="206"/>
      <c r="P222" s="207">
        <f>SUM(P223:P263)</f>
        <v>0</v>
      </c>
      <c r="Q222" s="206"/>
      <c r="R222" s="207">
        <f>SUM(R223:R263)</f>
        <v>104.17422447999999</v>
      </c>
      <c r="S222" s="206"/>
      <c r="T222" s="208">
        <f>SUM(T223:T263)</f>
        <v>10</v>
      </c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R222" s="209" t="s">
        <v>83</v>
      </c>
      <c r="AT222" s="210" t="s">
        <v>75</v>
      </c>
      <c r="AU222" s="210" t="s">
        <v>83</v>
      </c>
      <c r="AY222" s="209" t="s">
        <v>134</v>
      </c>
      <c r="BK222" s="211">
        <f>SUM(BK223:BK263)</f>
        <v>0</v>
      </c>
    </row>
    <row r="223" s="2" customFormat="1" ht="16.5" customHeight="1">
      <c r="A223" s="40"/>
      <c r="B223" s="41"/>
      <c r="C223" s="214" t="s">
        <v>337</v>
      </c>
      <c r="D223" s="214" t="s">
        <v>136</v>
      </c>
      <c r="E223" s="215" t="s">
        <v>338</v>
      </c>
      <c r="F223" s="216" t="s">
        <v>339</v>
      </c>
      <c r="G223" s="217" t="s">
        <v>267</v>
      </c>
      <c r="H223" s="218">
        <v>2</v>
      </c>
      <c r="I223" s="219"/>
      <c r="J223" s="220">
        <f>ROUND(I223*H223,2)</f>
        <v>0</v>
      </c>
      <c r="K223" s="216" t="s">
        <v>19</v>
      </c>
      <c r="L223" s="46"/>
      <c r="M223" s="221" t="s">
        <v>19</v>
      </c>
      <c r="N223" s="222" t="s">
        <v>47</v>
      </c>
      <c r="O223" s="86"/>
      <c r="P223" s="223">
        <f>O223*H223</f>
        <v>0</v>
      </c>
      <c r="Q223" s="223">
        <v>0</v>
      </c>
      <c r="R223" s="223">
        <f>Q223*H223</f>
        <v>0</v>
      </c>
      <c r="S223" s="223">
        <v>0</v>
      </c>
      <c r="T223" s="224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25" t="s">
        <v>141</v>
      </c>
      <c r="AT223" s="225" t="s">
        <v>136</v>
      </c>
      <c r="AU223" s="225" t="s">
        <v>85</v>
      </c>
      <c r="AY223" s="19" t="s">
        <v>134</v>
      </c>
      <c r="BE223" s="226">
        <f>IF(N223="základní",J223,0)</f>
        <v>0</v>
      </c>
      <c r="BF223" s="226">
        <f>IF(N223="snížená",J223,0)</f>
        <v>0</v>
      </c>
      <c r="BG223" s="226">
        <f>IF(N223="zákl. přenesená",J223,0)</f>
        <v>0</v>
      </c>
      <c r="BH223" s="226">
        <f>IF(N223="sníž. přenesená",J223,0)</f>
        <v>0</v>
      </c>
      <c r="BI223" s="226">
        <f>IF(N223="nulová",J223,0)</f>
        <v>0</v>
      </c>
      <c r="BJ223" s="19" t="s">
        <v>83</v>
      </c>
      <c r="BK223" s="226">
        <f>ROUND(I223*H223,2)</f>
        <v>0</v>
      </c>
      <c r="BL223" s="19" t="s">
        <v>141</v>
      </c>
      <c r="BM223" s="225" t="s">
        <v>551</v>
      </c>
    </row>
    <row r="224" s="13" customFormat="1">
      <c r="A224" s="13"/>
      <c r="B224" s="232"/>
      <c r="C224" s="233"/>
      <c r="D224" s="234" t="s">
        <v>145</v>
      </c>
      <c r="E224" s="235" t="s">
        <v>19</v>
      </c>
      <c r="F224" s="236" t="s">
        <v>341</v>
      </c>
      <c r="G224" s="233"/>
      <c r="H224" s="237">
        <v>2</v>
      </c>
      <c r="I224" s="238"/>
      <c r="J224" s="233"/>
      <c r="K224" s="233"/>
      <c r="L224" s="239"/>
      <c r="M224" s="240"/>
      <c r="N224" s="241"/>
      <c r="O224" s="241"/>
      <c r="P224" s="241"/>
      <c r="Q224" s="241"/>
      <c r="R224" s="241"/>
      <c r="S224" s="241"/>
      <c r="T224" s="24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3" t="s">
        <v>145</v>
      </c>
      <c r="AU224" s="243" t="s">
        <v>85</v>
      </c>
      <c r="AV224" s="13" t="s">
        <v>85</v>
      </c>
      <c r="AW224" s="13" t="s">
        <v>35</v>
      </c>
      <c r="AX224" s="13" t="s">
        <v>76</v>
      </c>
      <c r="AY224" s="243" t="s">
        <v>134</v>
      </c>
    </row>
    <row r="225" s="14" customFormat="1">
      <c r="A225" s="14"/>
      <c r="B225" s="244"/>
      <c r="C225" s="245"/>
      <c r="D225" s="234" t="s">
        <v>145</v>
      </c>
      <c r="E225" s="246" t="s">
        <v>19</v>
      </c>
      <c r="F225" s="247" t="s">
        <v>147</v>
      </c>
      <c r="G225" s="245"/>
      <c r="H225" s="248">
        <v>2</v>
      </c>
      <c r="I225" s="249"/>
      <c r="J225" s="245"/>
      <c r="K225" s="245"/>
      <c r="L225" s="250"/>
      <c r="M225" s="251"/>
      <c r="N225" s="252"/>
      <c r="O225" s="252"/>
      <c r="P225" s="252"/>
      <c r="Q225" s="252"/>
      <c r="R225" s="252"/>
      <c r="S225" s="252"/>
      <c r="T225" s="253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T225" s="254" t="s">
        <v>145</v>
      </c>
      <c r="AU225" s="254" t="s">
        <v>85</v>
      </c>
      <c r="AV225" s="14" t="s">
        <v>141</v>
      </c>
      <c r="AW225" s="14" t="s">
        <v>35</v>
      </c>
      <c r="AX225" s="14" t="s">
        <v>83</v>
      </c>
      <c r="AY225" s="254" t="s">
        <v>134</v>
      </c>
    </row>
    <row r="226" s="2" customFormat="1" ht="16.5" customHeight="1">
      <c r="A226" s="40"/>
      <c r="B226" s="41"/>
      <c r="C226" s="214" t="s">
        <v>342</v>
      </c>
      <c r="D226" s="214" t="s">
        <v>136</v>
      </c>
      <c r="E226" s="215" t="s">
        <v>343</v>
      </c>
      <c r="F226" s="216" t="s">
        <v>344</v>
      </c>
      <c r="G226" s="217" t="s">
        <v>267</v>
      </c>
      <c r="H226" s="218">
        <v>5</v>
      </c>
      <c r="I226" s="219"/>
      <c r="J226" s="220">
        <f>ROUND(I226*H226,2)</f>
        <v>0</v>
      </c>
      <c r="K226" s="216" t="s">
        <v>19</v>
      </c>
      <c r="L226" s="46"/>
      <c r="M226" s="221" t="s">
        <v>19</v>
      </c>
      <c r="N226" s="222" t="s">
        <v>47</v>
      </c>
      <c r="O226" s="86"/>
      <c r="P226" s="223">
        <f>O226*H226</f>
        <v>0</v>
      </c>
      <c r="Q226" s="223">
        <v>0</v>
      </c>
      <c r="R226" s="223">
        <f>Q226*H226</f>
        <v>0</v>
      </c>
      <c r="S226" s="223">
        <v>0</v>
      </c>
      <c r="T226" s="224">
        <f>S226*H226</f>
        <v>0</v>
      </c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R226" s="225" t="s">
        <v>141</v>
      </c>
      <c r="AT226" s="225" t="s">
        <v>136</v>
      </c>
      <c r="AU226" s="225" t="s">
        <v>85</v>
      </c>
      <c r="AY226" s="19" t="s">
        <v>134</v>
      </c>
      <c r="BE226" s="226">
        <f>IF(N226="základní",J226,0)</f>
        <v>0</v>
      </c>
      <c r="BF226" s="226">
        <f>IF(N226="snížená",J226,0)</f>
        <v>0</v>
      </c>
      <c r="BG226" s="226">
        <f>IF(N226="zákl. přenesená",J226,0)</f>
        <v>0</v>
      </c>
      <c r="BH226" s="226">
        <f>IF(N226="sníž. přenesená",J226,0)</f>
        <v>0</v>
      </c>
      <c r="BI226" s="226">
        <f>IF(N226="nulová",J226,0)</f>
        <v>0</v>
      </c>
      <c r="BJ226" s="19" t="s">
        <v>83</v>
      </c>
      <c r="BK226" s="226">
        <f>ROUND(I226*H226,2)</f>
        <v>0</v>
      </c>
      <c r="BL226" s="19" t="s">
        <v>141</v>
      </c>
      <c r="BM226" s="225" t="s">
        <v>552</v>
      </c>
    </row>
    <row r="227" s="13" customFormat="1">
      <c r="A227" s="13"/>
      <c r="B227" s="232"/>
      <c r="C227" s="233"/>
      <c r="D227" s="234" t="s">
        <v>145</v>
      </c>
      <c r="E227" s="235" t="s">
        <v>19</v>
      </c>
      <c r="F227" s="236" t="s">
        <v>553</v>
      </c>
      <c r="G227" s="233"/>
      <c r="H227" s="237">
        <v>5</v>
      </c>
      <c r="I227" s="238"/>
      <c r="J227" s="233"/>
      <c r="K227" s="233"/>
      <c r="L227" s="239"/>
      <c r="M227" s="240"/>
      <c r="N227" s="241"/>
      <c r="O227" s="241"/>
      <c r="P227" s="241"/>
      <c r="Q227" s="241"/>
      <c r="R227" s="241"/>
      <c r="S227" s="241"/>
      <c r="T227" s="242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43" t="s">
        <v>145</v>
      </c>
      <c r="AU227" s="243" t="s">
        <v>85</v>
      </c>
      <c r="AV227" s="13" t="s">
        <v>85</v>
      </c>
      <c r="AW227" s="13" t="s">
        <v>35</v>
      </c>
      <c r="AX227" s="13" t="s">
        <v>76</v>
      </c>
      <c r="AY227" s="243" t="s">
        <v>134</v>
      </c>
    </row>
    <row r="228" s="14" customFormat="1">
      <c r="A228" s="14"/>
      <c r="B228" s="244"/>
      <c r="C228" s="245"/>
      <c r="D228" s="234" t="s">
        <v>145</v>
      </c>
      <c r="E228" s="246" t="s">
        <v>19</v>
      </c>
      <c r="F228" s="247" t="s">
        <v>147</v>
      </c>
      <c r="G228" s="245"/>
      <c r="H228" s="248">
        <v>5</v>
      </c>
      <c r="I228" s="249"/>
      <c r="J228" s="245"/>
      <c r="K228" s="245"/>
      <c r="L228" s="250"/>
      <c r="M228" s="251"/>
      <c r="N228" s="252"/>
      <c r="O228" s="252"/>
      <c r="P228" s="252"/>
      <c r="Q228" s="252"/>
      <c r="R228" s="252"/>
      <c r="S228" s="252"/>
      <c r="T228" s="253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T228" s="254" t="s">
        <v>145</v>
      </c>
      <c r="AU228" s="254" t="s">
        <v>85</v>
      </c>
      <c r="AV228" s="14" t="s">
        <v>141</v>
      </c>
      <c r="AW228" s="14" t="s">
        <v>35</v>
      </c>
      <c r="AX228" s="14" t="s">
        <v>83</v>
      </c>
      <c r="AY228" s="254" t="s">
        <v>134</v>
      </c>
    </row>
    <row r="229" s="2" customFormat="1" ht="24.15" customHeight="1">
      <c r="A229" s="40"/>
      <c r="B229" s="41"/>
      <c r="C229" s="214" t="s">
        <v>347</v>
      </c>
      <c r="D229" s="214" t="s">
        <v>136</v>
      </c>
      <c r="E229" s="215" t="s">
        <v>348</v>
      </c>
      <c r="F229" s="216" t="s">
        <v>349</v>
      </c>
      <c r="G229" s="217" t="s">
        <v>185</v>
      </c>
      <c r="H229" s="218">
        <v>129.59999999999999</v>
      </c>
      <c r="I229" s="219"/>
      <c r="J229" s="220">
        <f>ROUND(I229*H229,2)</f>
        <v>0</v>
      </c>
      <c r="K229" s="216" t="s">
        <v>140</v>
      </c>
      <c r="L229" s="46"/>
      <c r="M229" s="221" t="s">
        <v>19</v>
      </c>
      <c r="N229" s="222" t="s">
        <v>47</v>
      </c>
      <c r="O229" s="86"/>
      <c r="P229" s="223">
        <f>O229*H229</f>
        <v>0</v>
      </c>
      <c r="Q229" s="223">
        <v>0.2195</v>
      </c>
      <c r="R229" s="223">
        <f>Q229*H229</f>
        <v>28.447199999999999</v>
      </c>
      <c r="S229" s="223">
        <v>0</v>
      </c>
      <c r="T229" s="224">
        <f>S229*H229</f>
        <v>0</v>
      </c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R229" s="225" t="s">
        <v>141</v>
      </c>
      <c r="AT229" s="225" t="s">
        <v>136</v>
      </c>
      <c r="AU229" s="225" t="s">
        <v>85</v>
      </c>
      <c r="AY229" s="19" t="s">
        <v>134</v>
      </c>
      <c r="BE229" s="226">
        <f>IF(N229="základní",J229,0)</f>
        <v>0</v>
      </c>
      <c r="BF229" s="226">
        <f>IF(N229="snížená",J229,0)</f>
        <v>0</v>
      </c>
      <c r="BG229" s="226">
        <f>IF(N229="zákl. přenesená",J229,0)</f>
        <v>0</v>
      </c>
      <c r="BH229" s="226">
        <f>IF(N229="sníž. přenesená",J229,0)</f>
        <v>0</v>
      </c>
      <c r="BI229" s="226">
        <f>IF(N229="nulová",J229,0)</f>
        <v>0</v>
      </c>
      <c r="BJ229" s="19" t="s">
        <v>83</v>
      </c>
      <c r="BK229" s="226">
        <f>ROUND(I229*H229,2)</f>
        <v>0</v>
      </c>
      <c r="BL229" s="19" t="s">
        <v>141</v>
      </c>
      <c r="BM229" s="225" t="s">
        <v>554</v>
      </c>
    </row>
    <row r="230" s="2" customFormat="1">
      <c r="A230" s="40"/>
      <c r="B230" s="41"/>
      <c r="C230" s="42"/>
      <c r="D230" s="227" t="s">
        <v>143</v>
      </c>
      <c r="E230" s="42"/>
      <c r="F230" s="228" t="s">
        <v>351</v>
      </c>
      <c r="G230" s="42"/>
      <c r="H230" s="42"/>
      <c r="I230" s="229"/>
      <c r="J230" s="42"/>
      <c r="K230" s="42"/>
      <c r="L230" s="46"/>
      <c r="M230" s="230"/>
      <c r="N230" s="231"/>
      <c r="O230" s="86"/>
      <c r="P230" s="86"/>
      <c r="Q230" s="86"/>
      <c r="R230" s="86"/>
      <c r="S230" s="86"/>
      <c r="T230" s="87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T230" s="19" t="s">
        <v>143</v>
      </c>
      <c r="AU230" s="19" t="s">
        <v>85</v>
      </c>
    </row>
    <row r="231" s="13" customFormat="1">
      <c r="A231" s="13"/>
      <c r="B231" s="232"/>
      <c r="C231" s="233"/>
      <c r="D231" s="234" t="s">
        <v>145</v>
      </c>
      <c r="E231" s="235" t="s">
        <v>19</v>
      </c>
      <c r="F231" s="236" t="s">
        <v>555</v>
      </c>
      <c r="G231" s="233"/>
      <c r="H231" s="237">
        <v>129.59999999999999</v>
      </c>
      <c r="I231" s="238"/>
      <c r="J231" s="233"/>
      <c r="K231" s="233"/>
      <c r="L231" s="239"/>
      <c r="M231" s="240"/>
      <c r="N231" s="241"/>
      <c r="O231" s="241"/>
      <c r="P231" s="241"/>
      <c r="Q231" s="241"/>
      <c r="R231" s="241"/>
      <c r="S231" s="241"/>
      <c r="T231" s="242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3" t="s">
        <v>145</v>
      </c>
      <c r="AU231" s="243" t="s">
        <v>85</v>
      </c>
      <c r="AV231" s="13" t="s">
        <v>85</v>
      </c>
      <c r="AW231" s="13" t="s">
        <v>35</v>
      </c>
      <c r="AX231" s="13" t="s">
        <v>76</v>
      </c>
      <c r="AY231" s="243" t="s">
        <v>134</v>
      </c>
    </row>
    <row r="232" s="14" customFormat="1">
      <c r="A232" s="14"/>
      <c r="B232" s="244"/>
      <c r="C232" s="245"/>
      <c r="D232" s="234" t="s">
        <v>145</v>
      </c>
      <c r="E232" s="246" t="s">
        <v>19</v>
      </c>
      <c r="F232" s="247" t="s">
        <v>147</v>
      </c>
      <c r="G232" s="245"/>
      <c r="H232" s="248">
        <v>129.59999999999999</v>
      </c>
      <c r="I232" s="249"/>
      <c r="J232" s="245"/>
      <c r="K232" s="245"/>
      <c r="L232" s="250"/>
      <c r="M232" s="251"/>
      <c r="N232" s="252"/>
      <c r="O232" s="252"/>
      <c r="P232" s="252"/>
      <c r="Q232" s="252"/>
      <c r="R232" s="252"/>
      <c r="S232" s="252"/>
      <c r="T232" s="253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54" t="s">
        <v>145</v>
      </c>
      <c r="AU232" s="254" t="s">
        <v>85</v>
      </c>
      <c r="AV232" s="14" t="s">
        <v>141</v>
      </c>
      <c r="AW232" s="14" t="s">
        <v>35</v>
      </c>
      <c r="AX232" s="14" t="s">
        <v>83</v>
      </c>
      <c r="AY232" s="254" t="s">
        <v>134</v>
      </c>
    </row>
    <row r="233" s="2" customFormat="1" ht="16.5" customHeight="1">
      <c r="A233" s="40"/>
      <c r="B233" s="41"/>
      <c r="C233" s="255" t="s">
        <v>353</v>
      </c>
      <c r="D233" s="255" t="s">
        <v>236</v>
      </c>
      <c r="E233" s="256" t="s">
        <v>354</v>
      </c>
      <c r="F233" s="257" t="s">
        <v>355</v>
      </c>
      <c r="G233" s="258" t="s">
        <v>185</v>
      </c>
      <c r="H233" s="259">
        <v>132.19200000000001</v>
      </c>
      <c r="I233" s="260"/>
      <c r="J233" s="261">
        <f>ROUND(I233*H233,2)</f>
        <v>0</v>
      </c>
      <c r="K233" s="257" t="s">
        <v>140</v>
      </c>
      <c r="L233" s="262"/>
      <c r="M233" s="263" t="s">
        <v>19</v>
      </c>
      <c r="N233" s="264" t="s">
        <v>47</v>
      </c>
      <c r="O233" s="86"/>
      <c r="P233" s="223">
        <f>O233*H233</f>
        <v>0</v>
      </c>
      <c r="Q233" s="223">
        <v>0.080000000000000002</v>
      </c>
      <c r="R233" s="223">
        <f>Q233*H233</f>
        <v>10.575360000000002</v>
      </c>
      <c r="S233" s="223">
        <v>0</v>
      </c>
      <c r="T233" s="224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25" t="s">
        <v>182</v>
      </c>
      <c r="AT233" s="225" t="s">
        <v>236</v>
      </c>
      <c r="AU233" s="225" t="s">
        <v>85</v>
      </c>
      <c r="AY233" s="19" t="s">
        <v>134</v>
      </c>
      <c r="BE233" s="226">
        <f>IF(N233="základní",J233,0)</f>
        <v>0</v>
      </c>
      <c r="BF233" s="226">
        <f>IF(N233="snížená",J233,0)</f>
        <v>0</v>
      </c>
      <c r="BG233" s="226">
        <f>IF(N233="zákl. přenesená",J233,0)</f>
        <v>0</v>
      </c>
      <c r="BH233" s="226">
        <f>IF(N233="sníž. přenesená",J233,0)</f>
        <v>0</v>
      </c>
      <c r="BI233" s="226">
        <f>IF(N233="nulová",J233,0)</f>
        <v>0</v>
      </c>
      <c r="BJ233" s="19" t="s">
        <v>83</v>
      </c>
      <c r="BK233" s="226">
        <f>ROUND(I233*H233,2)</f>
        <v>0</v>
      </c>
      <c r="BL233" s="19" t="s">
        <v>141</v>
      </c>
      <c r="BM233" s="225" t="s">
        <v>556</v>
      </c>
    </row>
    <row r="234" s="13" customFormat="1">
      <c r="A234" s="13"/>
      <c r="B234" s="232"/>
      <c r="C234" s="233"/>
      <c r="D234" s="234" t="s">
        <v>145</v>
      </c>
      <c r="E234" s="233"/>
      <c r="F234" s="236" t="s">
        <v>557</v>
      </c>
      <c r="G234" s="233"/>
      <c r="H234" s="237">
        <v>132.19200000000001</v>
      </c>
      <c r="I234" s="238"/>
      <c r="J234" s="233"/>
      <c r="K234" s="233"/>
      <c r="L234" s="239"/>
      <c r="M234" s="240"/>
      <c r="N234" s="241"/>
      <c r="O234" s="241"/>
      <c r="P234" s="241"/>
      <c r="Q234" s="241"/>
      <c r="R234" s="241"/>
      <c r="S234" s="241"/>
      <c r="T234" s="242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3" t="s">
        <v>145</v>
      </c>
      <c r="AU234" s="243" t="s">
        <v>85</v>
      </c>
      <c r="AV234" s="13" t="s">
        <v>85</v>
      </c>
      <c r="AW234" s="13" t="s">
        <v>4</v>
      </c>
      <c r="AX234" s="13" t="s">
        <v>83</v>
      </c>
      <c r="AY234" s="243" t="s">
        <v>134</v>
      </c>
    </row>
    <row r="235" s="2" customFormat="1" ht="24.15" customHeight="1">
      <c r="A235" s="40"/>
      <c r="B235" s="41"/>
      <c r="C235" s="214" t="s">
        <v>358</v>
      </c>
      <c r="D235" s="214" t="s">
        <v>136</v>
      </c>
      <c r="E235" s="215" t="s">
        <v>359</v>
      </c>
      <c r="F235" s="216" t="s">
        <v>360</v>
      </c>
      <c r="G235" s="217" t="s">
        <v>185</v>
      </c>
      <c r="H235" s="218">
        <v>140</v>
      </c>
      <c r="I235" s="219"/>
      <c r="J235" s="220">
        <f>ROUND(I235*H235,2)</f>
        <v>0</v>
      </c>
      <c r="K235" s="216" t="s">
        <v>140</v>
      </c>
      <c r="L235" s="46"/>
      <c r="M235" s="221" t="s">
        <v>19</v>
      </c>
      <c r="N235" s="222" t="s">
        <v>47</v>
      </c>
      <c r="O235" s="86"/>
      <c r="P235" s="223">
        <f>O235*H235</f>
        <v>0</v>
      </c>
      <c r="Q235" s="223">
        <v>0.18292</v>
      </c>
      <c r="R235" s="223">
        <f>Q235*H235</f>
        <v>25.608799999999999</v>
      </c>
      <c r="S235" s="223">
        <v>0</v>
      </c>
      <c r="T235" s="224">
        <f>S235*H235</f>
        <v>0</v>
      </c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R235" s="225" t="s">
        <v>141</v>
      </c>
      <c r="AT235" s="225" t="s">
        <v>136</v>
      </c>
      <c r="AU235" s="225" t="s">
        <v>85</v>
      </c>
      <c r="AY235" s="19" t="s">
        <v>134</v>
      </c>
      <c r="BE235" s="226">
        <f>IF(N235="základní",J235,0)</f>
        <v>0</v>
      </c>
      <c r="BF235" s="226">
        <f>IF(N235="snížená",J235,0)</f>
        <v>0</v>
      </c>
      <c r="BG235" s="226">
        <f>IF(N235="zákl. přenesená",J235,0)</f>
        <v>0</v>
      </c>
      <c r="BH235" s="226">
        <f>IF(N235="sníž. přenesená",J235,0)</f>
        <v>0</v>
      </c>
      <c r="BI235" s="226">
        <f>IF(N235="nulová",J235,0)</f>
        <v>0</v>
      </c>
      <c r="BJ235" s="19" t="s">
        <v>83</v>
      </c>
      <c r="BK235" s="226">
        <f>ROUND(I235*H235,2)</f>
        <v>0</v>
      </c>
      <c r="BL235" s="19" t="s">
        <v>141</v>
      </c>
      <c r="BM235" s="225" t="s">
        <v>558</v>
      </c>
    </row>
    <row r="236" s="2" customFormat="1">
      <c r="A236" s="40"/>
      <c r="B236" s="41"/>
      <c r="C236" s="42"/>
      <c r="D236" s="227" t="s">
        <v>143</v>
      </c>
      <c r="E236" s="42"/>
      <c r="F236" s="228" t="s">
        <v>362</v>
      </c>
      <c r="G236" s="42"/>
      <c r="H236" s="42"/>
      <c r="I236" s="229"/>
      <c r="J236" s="42"/>
      <c r="K236" s="42"/>
      <c r="L236" s="46"/>
      <c r="M236" s="230"/>
      <c r="N236" s="231"/>
      <c r="O236" s="86"/>
      <c r="P236" s="86"/>
      <c r="Q236" s="86"/>
      <c r="R236" s="86"/>
      <c r="S236" s="86"/>
      <c r="T236" s="87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T236" s="19" t="s">
        <v>143</v>
      </c>
      <c r="AU236" s="19" t="s">
        <v>85</v>
      </c>
    </row>
    <row r="237" s="13" customFormat="1">
      <c r="A237" s="13"/>
      <c r="B237" s="232"/>
      <c r="C237" s="233"/>
      <c r="D237" s="234" t="s">
        <v>145</v>
      </c>
      <c r="E237" s="235" t="s">
        <v>19</v>
      </c>
      <c r="F237" s="236" t="s">
        <v>559</v>
      </c>
      <c r="G237" s="233"/>
      <c r="H237" s="237">
        <v>140</v>
      </c>
      <c r="I237" s="238"/>
      <c r="J237" s="233"/>
      <c r="K237" s="233"/>
      <c r="L237" s="239"/>
      <c r="M237" s="240"/>
      <c r="N237" s="241"/>
      <c r="O237" s="241"/>
      <c r="P237" s="241"/>
      <c r="Q237" s="241"/>
      <c r="R237" s="241"/>
      <c r="S237" s="241"/>
      <c r="T237" s="242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43" t="s">
        <v>145</v>
      </c>
      <c r="AU237" s="243" t="s">
        <v>85</v>
      </c>
      <c r="AV237" s="13" t="s">
        <v>85</v>
      </c>
      <c r="AW237" s="13" t="s">
        <v>35</v>
      </c>
      <c r="AX237" s="13" t="s">
        <v>76</v>
      </c>
      <c r="AY237" s="243" t="s">
        <v>134</v>
      </c>
    </row>
    <row r="238" s="14" customFormat="1">
      <c r="A238" s="14"/>
      <c r="B238" s="244"/>
      <c r="C238" s="245"/>
      <c r="D238" s="234" t="s">
        <v>145</v>
      </c>
      <c r="E238" s="246" t="s">
        <v>19</v>
      </c>
      <c r="F238" s="247" t="s">
        <v>147</v>
      </c>
      <c r="G238" s="245"/>
      <c r="H238" s="248">
        <v>140</v>
      </c>
      <c r="I238" s="249"/>
      <c r="J238" s="245"/>
      <c r="K238" s="245"/>
      <c r="L238" s="250"/>
      <c r="M238" s="251"/>
      <c r="N238" s="252"/>
      <c r="O238" s="252"/>
      <c r="P238" s="252"/>
      <c r="Q238" s="252"/>
      <c r="R238" s="252"/>
      <c r="S238" s="252"/>
      <c r="T238" s="253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T238" s="254" t="s">
        <v>145</v>
      </c>
      <c r="AU238" s="254" t="s">
        <v>85</v>
      </c>
      <c r="AV238" s="14" t="s">
        <v>141</v>
      </c>
      <c r="AW238" s="14" t="s">
        <v>35</v>
      </c>
      <c r="AX238" s="14" t="s">
        <v>83</v>
      </c>
      <c r="AY238" s="254" t="s">
        <v>134</v>
      </c>
    </row>
    <row r="239" s="2" customFormat="1" ht="16.5" customHeight="1">
      <c r="A239" s="40"/>
      <c r="B239" s="41"/>
      <c r="C239" s="255" t="s">
        <v>364</v>
      </c>
      <c r="D239" s="255" t="s">
        <v>236</v>
      </c>
      <c r="E239" s="256" t="s">
        <v>365</v>
      </c>
      <c r="F239" s="257" t="s">
        <v>366</v>
      </c>
      <c r="G239" s="258" t="s">
        <v>185</v>
      </c>
      <c r="H239" s="259">
        <v>142.80000000000001</v>
      </c>
      <c r="I239" s="260"/>
      <c r="J239" s="261">
        <f>ROUND(I239*H239,2)</f>
        <v>0</v>
      </c>
      <c r="K239" s="257" t="s">
        <v>140</v>
      </c>
      <c r="L239" s="262"/>
      <c r="M239" s="263" t="s">
        <v>19</v>
      </c>
      <c r="N239" s="264" t="s">
        <v>47</v>
      </c>
      <c r="O239" s="86"/>
      <c r="P239" s="223">
        <f>O239*H239</f>
        <v>0</v>
      </c>
      <c r="Q239" s="223">
        <v>0.044999999999999998</v>
      </c>
      <c r="R239" s="223">
        <f>Q239*H239</f>
        <v>6.4260000000000002</v>
      </c>
      <c r="S239" s="223">
        <v>0</v>
      </c>
      <c r="T239" s="224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25" t="s">
        <v>182</v>
      </c>
      <c r="AT239" s="225" t="s">
        <v>236</v>
      </c>
      <c r="AU239" s="225" t="s">
        <v>85</v>
      </c>
      <c r="AY239" s="19" t="s">
        <v>134</v>
      </c>
      <c r="BE239" s="226">
        <f>IF(N239="základní",J239,0)</f>
        <v>0</v>
      </c>
      <c r="BF239" s="226">
        <f>IF(N239="snížená",J239,0)</f>
        <v>0</v>
      </c>
      <c r="BG239" s="226">
        <f>IF(N239="zákl. přenesená",J239,0)</f>
        <v>0</v>
      </c>
      <c r="BH239" s="226">
        <f>IF(N239="sníž. přenesená",J239,0)</f>
        <v>0</v>
      </c>
      <c r="BI239" s="226">
        <f>IF(N239="nulová",J239,0)</f>
        <v>0</v>
      </c>
      <c r="BJ239" s="19" t="s">
        <v>83</v>
      </c>
      <c r="BK239" s="226">
        <f>ROUND(I239*H239,2)</f>
        <v>0</v>
      </c>
      <c r="BL239" s="19" t="s">
        <v>141</v>
      </c>
      <c r="BM239" s="225" t="s">
        <v>560</v>
      </c>
    </row>
    <row r="240" s="13" customFormat="1">
      <c r="A240" s="13"/>
      <c r="B240" s="232"/>
      <c r="C240" s="233"/>
      <c r="D240" s="234" t="s">
        <v>145</v>
      </c>
      <c r="E240" s="233"/>
      <c r="F240" s="236" t="s">
        <v>561</v>
      </c>
      <c r="G240" s="233"/>
      <c r="H240" s="237">
        <v>142.80000000000001</v>
      </c>
      <c r="I240" s="238"/>
      <c r="J240" s="233"/>
      <c r="K240" s="233"/>
      <c r="L240" s="239"/>
      <c r="M240" s="240"/>
      <c r="N240" s="241"/>
      <c r="O240" s="241"/>
      <c r="P240" s="241"/>
      <c r="Q240" s="241"/>
      <c r="R240" s="241"/>
      <c r="S240" s="241"/>
      <c r="T240" s="242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43" t="s">
        <v>145</v>
      </c>
      <c r="AU240" s="243" t="s">
        <v>85</v>
      </c>
      <c r="AV240" s="13" t="s">
        <v>85</v>
      </c>
      <c r="AW240" s="13" t="s">
        <v>4</v>
      </c>
      <c r="AX240" s="13" t="s">
        <v>83</v>
      </c>
      <c r="AY240" s="243" t="s">
        <v>134</v>
      </c>
    </row>
    <row r="241" s="2" customFormat="1" ht="16.5" customHeight="1">
      <c r="A241" s="40"/>
      <c r="B241" s="41"/>
      <c r="C241" s="214" t="s">
        <v>369</v>
      </c>
      <c r="D241" s="214" t="s">
        <v>136</v>
      </c>
      <c r="E241" s="215" t="s">
        <v>370</v>
      </c>
      <c r="F241" s="216" t="s">
        <v>371</v>
      </c>
      <c r="G241" s="217" t="s">
        <v>208</v>
      </c>
      <c r="H241" s="218">
        <v>14.672000000000001</v>
      </c>
      <c r="I241" s="219"/>
      <c r="J241" s="220">
        <f>ROUND(I241*H241,2)</f>
        <v>0</v>
      </c>
      <c r="K241" s="216" t="s">
        <v>140</v>
      </c>
      <c r="L241" s="46"/>
      <c r="M241" s="221" t="s">
        <v>19</v>
      </c>
      <c r="N241" s="222" t="s">
        <v>47</v>
      </c>
      <c r="O241" s="86"/>
      <c r="P241" s="223">
        <f>O241*H241</f>
        <v>0</v>
      </c>
      <c r="Q241" s="223">
        <v>2.2563399999999998</v>
      </c>
      <c r="R241" s="223">
        <f>Q241*H241</f>
        <v>33.10502048</v>
      </c>
      <c r="S241" s="223">
        <v>0</v>
      </c>
      <c r="T241" s="224">
        <f>S241*H241</f>
        <v>0</v>
      </c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R241" s="225" t="s">
        <v>141</v>
      </c>
      <c r="AT241" s="225" t="s">
        <v>136</v>
      </c>
      <c r="AU241" s="225" t="s">
        <v>85</v>
      </c>
      <c r="AY241" s="19" t="s">
        <v>134</v>
      </c>
      <c r="BE241" s="226">
        <f>IF(N241="základní",J241,0)</f>
        <v>0</v>
      </c>
      <c r="BF241" s="226">
        <f>IF(N241="snížená",J241,0)</f>
        <v>0</v>
      </c>
      <c r="BG241" s="226">
        <f>IF(N241="zákl. přenesená",J241,0)</f>
        <v>0</v>
      </c>
      <c r="BH241" s="226">
        <f>IF(N241="sníž. přenesená",J241,0)</f>
        <v>0</v>
      </c>
      <c r="BI241" s="226">
        <f>IF(N241="nulová",J241,0)</f>
        <v>0</v>
      </c>
      <c r="BJ241" s="19" t="s">
        <v>83</v>
      </c>
      <c r="BK241" s="226">
        <f>ROUND(I241*H241,2)</f>
        <v>0</v>
      </c>
      <c r="BL241" s="19" t="s">
        <v>141</v>
      </c>
      <c r="BM241" s="225" t="s">
        <v>562</v>
      </c>
    </row>
    <row r="242" s="2" customFormat="1">
      <c r="A242" s="40"/>
      <c r="B242" s="41"/>
      <c r="C242" s="42"/>
      <c r="D242" s="227" t="s">
        <v>143</v>
      </c>
      <c r="E242" s="42"/>
      <c r="F242" s="228" t="s">
        <v>373</v>
      </c>
      <c r="G242" s="42"/>
      <c r="H242" s="42"/>
      <c r="I242" s="229"/>
      <c r="J242" s="42"/>
      <c r="K242" s="42"/>
      <c r="L242" s="46"/>
      <c r="M242" s="230"/>
      <c r="N242" s="231"/>
      <c r="O242" s="86"/>
      <c r="P242" s="86"/>
      <c r="Q242" s="86"/>
      <c r="R242" s="86"/>
      <c r="S242" s="86"/>
      <c r="T242" s="87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9" t="s">
        <v>143</v>
      </c>
      <c r="AU242" s="19" t="s">
        <v>85</v>
      </c>
    </row>
    <row r="243" s="13" customFormat="1">
      <c r="A243" s="13"/>
      <c r="B243" s="232"/>
      <c r="C243" s="233"/>
      <c r="D243" s="234" t="s">
        <v>145</v>
      </c>
      <c r="E243" s="235" t="s">
        <v>19</v>
      </c>
      <c r="F243" s="236" t="s">
        <v>563</v>
      </c>
      <c r="G243" s="233"/>
      <c r="H243" s="237">
        <v>5.5999999999999996</v>
      </c>
      <c r="I243" s="238"/>
      <c r="J243" s="233"/>
      <c r="K243" s="233"/>
      <c r="L243" s="239"/>
      <c r="M243" s="240"/>
      <c r="N243" s="241"/>
      <c r="O243" s="241"/>
      <c r="P243" s="241"/>
      <c r="Q243" s="241"/>
      <c r="R243" s="241"/>
      <c r="S243" s="241"/>
      <c r="T243" s="24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3" t="s">
        <v>145</v>
      </c>
      <c r="AU243" s="243" t="s">
        <v>85</v>
      </c>
      <c r="AV243" s="13" t="s">
        <v>85</v>
      </c>
      <c r="AW243" s="13" t="s">
        <v>35</v>
      </c>
      <c r="AX243" s="13" t="s">
        <v>76</v>
      </c>
      <c r="AY243" s="243" t="s">
        <v>134</v>
      </c>
    </row>
    <row r="244" s="13" customFormat="1">
      <c r="A244" s="13"/>
      <c r="B244" s="232"/>
      <c r="C244" s="233"/>
      <c r="D244" s="234" t="s">
        <v>145</v>
      </c>
      <c r="E244" s="235" t="s">
        <v>19</v>
      </c>
      <c r="F244" s="236" t="s">
        <v>564</v>
      </c>
      <c r="G244" s="233"/>
      <c r="H244" s="237">
        <v>9.0719999999999992</v>
      </c>
      <c r="I244" s="238"/>
      <c r="J244" s="233"/>
      <c r="K244" s="233"/>
      <c r="L244" s="239"/>
      <c r="M244" s="240"/>
      <c r="N244" s="241"/>
      <c r="O244" s="241"/>
      <c r="P244" s="241"/>
      <c r="Q244" s="241"/>
      <c r="R244" s="241"/>
      <c r="S244" s="241"/>
      <c r="T244" s="242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43" t="s">
        <v>145</v>
      </c>
      <c r="AU244" s="243" t="s">
        <v>85</v>
      </c>
      <c r="AV244" s="13" t="s">
        <v>85</v>
      </c>
      <c r="AW244" s="13" t="s">
        <v>35</v>
      </c>
      <c r="AX244" s="13" t="s">
        <v>76</v>
      </c>
      <c r="AY244" s="243" t="s">
        <v>134</v>
      </c>
    </row>
    <row r="245" s="14" customFormat="1">
      <c r="A245" s="14"/>
      <c r="B245" s="244"/>
      <c r="C245" s="245"/>
      <c r="D245" s="234" t="s">
        <v>145</v>
      </c>
      <c r="E245" s="246" t="s">
        <v>19</v>
      </c>
      <c r="F245" s="247" t="s">
        <v>147</v>
      </c>
      <c r="G245" s="245"/>
      <c r="H245" s="248">
        <v>14.671999999999999</v>
      </c>
      <c r="I245" s="249"/>
      <c r="J245" s="245"/>
      <c r="K245" s="245"/>
      <c r="L245" s="250"/>
      <c r="M245" s="251"/>
      <c r="N245" s="252"/>
      <c r="O245" s="252"/>
      <c r="P245" s="252"/>
      <c r="Q245" s="252"/>
      <c r="R245" s="252"/>
      <c r="S245" s="252"/>
      <c r="T245" s="253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T245" s="254" t="s">
        <v>145</v>
      </c>
      <c r="AU245" s="254" t="s">
        <v>85</v>
      </c>
      <c r="AV245" s="14" t="s">
        <v>141</v>
      </c>
      <c r="AW245" s="14" t="s">
        <v>35</v>
      </c>
      <c r="AX245" s="14" t="s">
        <v>83</v>
      </c>
      <c r="AY245" s="254" t="s">
        <v>134</v>
      </c>
    </row>
    <row r="246" s="2" customFormat="1" ht="21.75" customHeight="1">
      <c r="A246" s="40"/>
      <c r="B246" s="41"/>
      <c r="C246" s="214" t="s">
        <v>376</v>
      </c>
      <c r="D246" s="214" t="s">
        <v>136</v>
      </c>
      <c r="E246" s="215" t="s">
        <v>377</v>
      </c>
      <c r="F246" s="216" t="s">
        <v>378</v>
      </c>
      <c r="G246" s="217" t="s">
        <v>185</v>
      </c>
      <c r="H246" s="218">
        <v>131.59999999999999</v>
      </c>
      <c r="I246" s="219"/>
      <c r="J246" s="220">
        <f>ROUND(I246*H246,2)</f>
        <v>0</v>
      </c>
      <c r="K246" s="216" t="s">
        <v>140</v>
      </c>
      <c r="L246" s="46"/>
      <c r="M246" s="221" t="s">
        <v>19</v>
      </c>
      <c r="N246" s="222" t="s">
        <v>47</v>
      </c>
      <c r="O246" s="86"/>
      <c r="P246" s="223">
        <f>O246*H246</f>
        <v>0</v>
      </c>
      <c r="Q246" s="223">
        <v>0</v>
      </c>
      <c r="R246" s="223">
        <f>Q246*H246</f>
        <v>0</v>
      </c>
      <c r="S246" s="223">
        <v>0</v>
      </c>
      <c r="T246" s="224">
        <f>S246*H246</f>
        <v>0</v>
      </c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R246" s="225" t="s">
        <v>141</v>
      </c>
      <c r="AT246" s="225" t="s">
        <v>136</v>
      </c>
      <c r="AU246" s="225" t="s">
        <v>85</v>
      </c>
      <c r="AY246" s="19" t="s">
        <v>134</v>
      </c>
      <c r="BE246" s="226">
        <f>IF(N246="základní",J246,0)</f>
        <v>0</v>
      </c>
      <c r="BF246" s="226">
        <f>IF(N246="snížená",J246,0)</f>
        <v>0</v>
      </c>
      <c r="BG246" s="226">
        <f>IF(N246="zákl. přenesená",J246,0)</f>
        <v>0</v>
      </c>
      <c r="BH246" s="226">
        <f>IF(N246="sníž. přenesená",J246,0)</f>
        <v>0</v>
      </c>
      <c r="BI246" s="226">
        <f>IF(N246="nulová",J246,0)</f>
        <v>0</v>
      </c>
      <c r="BJ246" s="19" t="s">
        <v>83</v>
      </c>
      <c r="BK246" s="226">
        <f>ROUND(I246*H246,2)</f>
        <v>0</v>
      </c>
      <c r="BL246" s="19" t="s">
        <v>141</v>
      </c>
      <c r="BM246" s="225" t="s">
        <v>565</v>
      </c>
    </row>
    <row r="247" s="2" customFormat="1">
      <c r="A247" s="40"/>
      <c r="B247" s="41"/>
      <c r="C247" s="42"/>
      <c r="D247" s="227" t="s">
        <v>143</v>
      </c>
      <c r="E247" s="42"/>
      <c r="F247" s="228" t="s">
        <v>380</v>
      </c>
      <c r="G247" s="42"/>
      <c r="H247" s="42"/>
      <c r="I247" s="229"/>
      <c r="J247" s="42"/>
      <c r="K247" s="42"/>
      <c r="L247" s="46"/>
      <c r="M247" s="230"/>
      <c r="N247" s="231"/>
      <c r="O247" s="86"/>
      <c r="P247" s="86"/>
      <c r="Q247" s="86"/>
      <c r="R247" s="86"/>
      <c r="S247" s="86"/>
      <c r="T247" s="87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9" t="s">
        <v>143</v>
      </c>
      <c r="AU247" s="19" t="s">
        <v>85</v>
      </c>
    </row>
    <row r="248" s="15" customFormat="1">
      <c r="A248" s="15"/>
      <c r="B248" s="265"/>
      <c r="C248" s="266"/>
      <c r="D248" s="234" t="s">
        <v>145</v>
      </c>
      <c r="E248" s="267" t="s">
        <v>19</v>
      </c>
      <c r="F248" s="268" t="s">
        <v>381</v>
      </c>
      <c r="G248" s="266"/>
      <c r="H248" s="267" t="s">
        <v>19</v>
      </c>
      <c r="I248" s="269"/>
      <c r="J248" s="266"/>
      <c r="K248" s="266"/>
      <c r="L248" s="270"/>
      <c r="M248" s="271"/>
      <c r="N248" s="272"/>
      <c r="O248" s="272"/>
      <c r="P248" s="272"/>
      <c r="Q248" s="272"/>
      <c r="R248" s="272"/>
      <c r="S248" s="272"/>
      <c r="T248" s="273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4" t="s">
        <v>145</v>
      </c>
      <c r="AU248" s="274" t="s">
        <v>85</v>
      </c>
      <c r="AV248" s="15" t="s">
        <v>83</v>
      </c>
      <c r="AW248" s="15" t="s">
        <v>35</v>
      </c>
      <c r="AX248" s="15" t="s">
        <v>76</v>
      </c>
      <c r="AY248" s="274" t="s">
        <v>134</v>
      </c>
    </row>
    <row r="249" s="13" customFormat="1">
      <c r="A249" s="13"/>
      <c r="B249" s="232"/>
      <c r="C249" s="233"/>
      <c r="D249" s="234" t="s">
        <v>145</v>
      </c>
      <c r="E249" s="235" t="s">
        <v>19</v>
      </c>
      <c r="F249" s="236" t="s">
        <v>566</v>
      </c>
      <c r="G249" s="233"/>
      <c r="H249" s="237">
        <v>131.59999999999999</v>
      </c>
      <c r="I249" s="238"/>
      <c r="J249" s="233"/>
      <c r="K249" s="233"/>
      <c r="L249" s="239"/>
      <c r="M249" s="240"/>
      <c r="N249" s="241"/>
      <c r="O249" s="241"/>
      <c r="P249" s="241"/>
      <c r="Q249" s="241"/>
      <c r="R249" s="241"/>
      <c r="S249" s="241"/>
      <c r="T249" s="242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43" t="s">
        <v>145</v>
      </c>
      <c r="AU249" s="243" t="s">
        <v>85</v>
      </c>
      <c r="AV249" s="13" t="s">
        <v>85</v>
      </c>
      <c r="AW249" s="13" t="s">
        <v>35</v>
      </c>
      <c r="AX249" s="13" t="s">
        <v>76</v>
      </c>
      <c r="AY249" s="243" t="s">
        <v>134</v>
      </c>
    </row>
    <row r="250" s="14" customFormat="1">
      <c r="A250" s="14"/>
      <c r="B250" s="244"/>
      <c r="C250" s="245"/>
      <c r="D250" s="234" t="s">
        <v>145</v>
      </c>
      <c r="E250" s="246" t="s">
        <v>19</v>
      </c>
      <c r="F250" s="247" t="s">
        <v>147</v>
      </c>
      <c r="G250" s="245"/>
      <c r="H250" s="248">
        <v>131.59999999999999</v>
      </c>
      <c r="I250" s="249"/>
      <c r="J250" s="245"/>
      <c r="K250" s="245"/>
      <c r="L250" s="250"/>
      <c r="M250" s="251"/>
      <c r="N250" s="252"/>
      <c r="O250" s="252"/>
      <c r="P250" s="252"/>
      <c r="Q250" s="252"/>
      <c r="R250" s="252"/>
      <c r="S250" s="252"/>
      <c r="T250" s="253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T250" s="254" t="s">
        <v>145</v>
      </c>
      <c r="AU250" s="254" t="s">
        <v>85</v>
      </c>
      <c r="AV250" s="14" t="s">
        <v>141</v>
      </c>
      <c r="AW250" s="14" t="s">
        <v>35</v>
      </c>
      <c r="AX250" s="14" t="s">
        <v>83</v>
      </c>
      <c r="AY250" s="254" t="s">
        <v>134</v>
      </c>
    </row>
    <row r="251" s="2" customFormat="1" ht="24.15" customHeight="1">
      <c r="A251" s="40"/>
      <c r="B251" s="41"/>
      <c r="C251" s="214" t="s">
        <v>383</v>
      </c>
      <c r="D251" s="214" t="s">
        <v>136</v>
      </c>
      <c r="E251" s="215" t="s">
        <v>384</v>
      </c>
      <c r="F251" s="216" t="s">
        <v>385</v>
      </c>
      <c r="G251" s="217" t="s">
        <v>185</v>
      </c>
      <c r="H251" s="218">
        <v>131.59999999999999</v>
      </c>
      <c r="I251" s="219"/>
      <c r="J251" s="220">
        <f>ROUND(I251*H251,2)</f>
        <v>0</v>
      </c>
      <c r="K251" s="216" t="s">
        <v>140</v>
      </c>
      <c r="L251" s="46"/>
      <c r="M251" s="221" t="s">
        <v>19</v>
      </c>
      <c r="N251" s="222" t="s">
        <v>47</v>
      </c>
      <c r="O251" s="86"/>
      <c r="P251" s="223">
        <f>O251*H251</f>
        <v>0</v>
      </c>
      <c r="Q251" s="223">
        <v>9.0000000000000006E-05</v>
      </c>
      <c r="R251" s="223">
        <f>Q251*H251</f>
        <v>0.011844</v>
      </c>
      <c r="S251" s="223">
        <v>0</v>
      </c>
      <c r="T251" s="224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25" t="s">
        <v>141</v>
      </c>
      <c r="AT251" s="225" t="s">
        <v>136</v>
      </c>
      <c r="AU251" s="225" t="s">
        <v>85</v>
      </c>
      <c r="AY251" s="19" t="s">
        <v>134</v>
      </c>
      <c r="BE251" s="226">
        <f>IF(N251="základní",J251,0)</f>
        <v>0</v>
      </c>
      <c r="BF251" s="226">
        <f>IF(N251="snížená",J251,0)</f>
        <v>0</v>
      </c>
      <c r="BG251" s="226">
        <f>IF(N251="zákl. přenesená",J251,0)</f>
        <v>0</v>
      </c>
      <c r="BH251" s="226">
        <f>IF(N251="sníž. přenesená",J251,0)</f>
        <v>0</v>
      </c>
      <c r="BI251" s="226">
        <f>IF(N251="nulová",J251,0)</f>
        <v>0</v>
      </c>
      <c r="BJ251" s="19" t="s">
        <v>83</v>
      </c>
      <c r="BK251" s="226">
        <f>ROUND(I251*H251,2)</f>
        <v>0</v>
      </c>
      <c r="BL251" s="19" t="s">
        <v>141</v>
      </c>
      <c r="BM251" s="225" t="s">
        <v>567</v>
      </c>
    </row>
    <row r="252" s="2" customFormat="1">
      <c r="A252" s="40"/>
      <c r="B252" s="41"/>
      <c r="C252" s="42"/>
      <c r="D252" s="227" t="s">
        <v>143</v>
      </c>
      <c r="E252" s="42"/>
      <c r="F252" s="228" t="s">
        <v>387</v>
      </c>
      <c r="G252" s="42"/>
      <c r="H252" s="42"/>
      <c r="I252" s="229"/>
      <c r="J252" s="42"/>
      <c r="K252" s="42"/>
      <c r="L252" s="46"/>
      <c r="M252" s="230"/>
      <c r="N252" s="231"/>
      <c r="O252" s="86"/>
      <c r="P252" s="86"/>
      <c r="Q252" s="86"/>
      <c r="R252" s="86"/>
      <c r="S252" s="86"/>
      <c r="T252" s="87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9" t="s">
        <v>143</v>
      </c>
      <c r="AU252" s="19" t="s">
        <v>85</v>
      </c>
    </row>
    <row r="253" s="15" customFormat="1">
      <c r="A253" s="15"/>
      <c r="B253" s="265"/>
      <c r="C253" s="266"/>
      <c r="D253" s="234" t="s">
        <v>145</v>
      </c>
      <c r="E253" s="267" t="s">
        <v>19</v>
      </c>
      <c r="F253" s="268" t="s">
        <v>381</v>
      </c>
      <c r="G253" s="266"/>
      <c r="H253" s="267" t="s">
        <v>19</v>
      </c>
      <c r="I253" s="269"/>
      <c r="J253" s="266"/>
      <c r="K253" s="266"/>
      <c r="L253" s="270"/>
      <c r="M253" s="271"/>
      <c r="N253" s="272"/>
      <c r="O253" s="272"/>
      <c r="P253" s="272"/>
      <c r="Q253" s="272"/>
      <c r="R253" s="272"/>
      <c r="S253" s="272"/>
      <c r="T253" s="273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T253" s="274" t="s">
        <v>145</v>
      </c>
      <c r="AU253" s="274" t="s">
        <v>85</v>
      </c>
      <c r="AV253" s="15" t="s">
        <v>83</v>
      </c>
      <c r="AW253" s="15" t="s">
        <v>35</v>
      </c>
      <c r="AX253" s="15" t="s">
        <v>76</v>
      </c>
      <c r="AY253" s="274" t="s">
        <v>134</v>
      </c>
    </row>
    <row r="254" s="13" customFormat="1">
      <c r="A254" s="13"/>
      <c r="B254" s="232"/>
      <c r="C254" s="233"/>
      <c r="D254" s="234" t="s">
        <v>145</v>
      </c>
      <c r="E254" s="235" t="s">
        <v>19</v>
      </c>
      <c r="F254" s="236" t="s">
        <v>568</v>
      </c>
      <c r="G254" s="233"/>
      <c r="H254" s="237">
        <v>131.59999999999999</v>
      </c>
      <c r="I254" s="238"/>
      <c r="J254" s="233"/>
      <c r="K254" s="233"/>
      <c r="L254" s="239"/>
      <c r="M254" s="240"/>
      <c r="N254" s="241"/>
      <c r="O254" s="241"/>
      <c r="P254" s="241"/>
      <c r="Q254" s="241"/>
      <c r="R254" s="241"/>
      <c r="S254" s="241"/>
      <c r="T254" s="24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43" t="s">
        <v>145</v>
      </c>
      <c r="AU254" s="243" t="s">
        <v>85</v>
      </c>
      <c r="AV254" s="13" t="s">
        <v>85</v>
      </c>
      <c r="AW254" s="13" t="s">
        <v>35</v>
      </c>
      <c r="AX254" s="13" t="s">
        <v>76</v>
      </c>
      <c r="AY254" s="243" t="s">
        <v>134</v>
      </c>
    </row>
    <row r="255" s="14" customFormat="1">
      <c r="A255" s="14"/>
      <c r="B255" s="244"/>
      <c r="C255" s="245"/>
      <c r="D255" s="234" t="s">
        <v>145</v>
      </c>
      <c r="E255" s="246" t="s">
        <v>19</v>
      </c>
      <c r="F255" s="247" t="s">
        <v>147</v>
      </c>
      <c r="G255" s="245"/>
      <c r="H255" s="248">
        <v>131.59999999999999</v>
      </c>
      <c r="I255" s="249"/>
      <c r="J255" s="245"/>
      <c r="K255" s="245"/>
      <c r="L255" s="250"/>
      <c r="M255" s="251"/>
      <c r="N255" s="252"/>
      <c r="O255" s="252"/>
      <c r="P255" s="252"/>
      <c r="Q255" s="252"/>
      <c r="R255" s="252"/>
      <c r="S255" s="252"/>
      <c r="T255" s="253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T255" s="254" t="s">
        <v>145</v>
      </c>
      <c r="AU255" s="254" t="s">
        <v>85</v>
      </c>
      <c r="AV255" s="14" t="s">
        <v>141</v>
      </c>
      <c r="AW255" s="14" t="s">
        <v>35</v>
      </c>
      <c r="AX255" s="14" t="s">
        <v>83</v>
      </c>
      <c r="AY255" s="254" t="s">
        <v>134</v>
      </c>
    </row>
    <row r="256" s="2" customFormat="1" ht="16.5" customHeight="1">
      <c r="A256" s="40"/>
      <c r="B256" s="41"/>
      <c r="C256" s="214" t="s">
        <v>389</v>
      </c>
      <c r="D256" s="214" t="s">
        <v>136</v>
      </c>
      <c r="E256" s="215" t="s">
        <v>390</v>
      </c>
      <c r="F256" s="216" t="s">
        <v>391</v>
      </c>
      <c r="G256" s="217" t="s">
        <v>185</v>
      </c>
      <c r="H256" s="218">
        <v>131.59999999999999</v>
      </c>
      <c r="I256" s="219"/>
      <c r="J256" s="220">
        <f>ROUND(I256*H256,2)</f>
        <v>0</v>
      </c>
      <c r="K256" s="216" t="s">
        <v>140</v>
      </c>
      <c r="L256" s="46"/>
      <c r="M256" s="221" t="s">
        <v>19</v>
      </c>
      <c r="N256" s="222" t="s">
        <v>47</v>
      </c>
      <c r="O256" s="86"/>
      <c r="P256" s="223">
        <f>O256*H256</f>
        <v>0</v>
      </c>
      <c r="Q256" s="223">
        <v>0</v>
      </c>
      <c r="R256" s="223">
        <f>Q256*H256</f>
        <v>0</v>
      </c>
      <c r="S256" s="223">
        <v>0</v>
      </c>
      <c r="T256" s="224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25" t="s">
        <v>141</v>
      </c>
      <c r="AT256" s="225" t="s">
        <v>136</v>
      </c>
      <c r="AU256" s="225" t="s">
        <v>85</v>
      </c>
      <c r="AY256" s="19" t="s">
        <v>134</v>
      </c>
      <c r="BE256" s="226">
        <f>IF(N256="základní",J256,0)</f>
        <v>0</v>
      </c>
      <c r="BF256" s="226">
        <f>IF(N256="snížená",J256,0)</f>
        <v>0</v>
      </c>
      <c r="BG256" s="226">
        <f>IF(N256="zákl. přenesená",J256,0)</f>
        <v>0</v>
      </c>
      <c r="BH256" s="226">
        <f>IF(N256="sníž. přenesená",J256,0)</f>
        <v>0</v>
      </c>
      <c r="BI256" s="226">
        <f>IF(N256="nulová",J256,0)</f>
        <v>0</v>
      </c>
      <c r="BJ256" s="19" t="s">
        <v>83</v>
      </c>
      <c r="BK256" s="226">
        <f>ROUND(I256*H256,2)</f>
        <v>0</v>
      </c>
      <c r="BL256" s="19" t="s">
        <v>141</v>
      </c>
      <c r="BM256" s="225" t="s">
        <v>569</v>
      </c>
    </row>
    <row r="257" s="2" customFormat="1">
      <c r="A257" s="40"/>
      <c r="B257" s="41"/>
      <c r="C257" s="42"/>
      <c r="D257" s="227" t="s">
        <v>143</v>
      </c>
      <c r="E257" s="42"/>
      <c r="F257" s="228" t="s">
        <v>393</v>
      </c>
      <c r="G257" s="42"/>
      <c r="H257" s="42"/>
      <c r="I257" s="229"/>
      <c r="J257" s="42"/>
      <c r="K257" s="42"/>
      <c r="L257" s="46"/>
      <c r="M257" s="230"/>
      <c r="N257" s="231"/>
      <c r="O257" s="86"/>
      <c r="P257" s="86"/>
      <c r="Q257" s="86"/>
      <c r="R257" s="86"/>
      <c r="S257" s="86"/>
      <c r="T257" s="87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9" t="s">
        <v>143</v>
      </c>
      <c r="AU257" s="19" t="s">
        <v>85</v>
      </c>
    </row>
    <row r="258" s="13" customFormat="1">
      <c r="A258" s="13"/>
      <c r="B258" s="232"/>
      <c r="C258" s="233"/>
      <c r="D258" s="234" t="s">
        <v>145</v>
      </c>
      <c r="E258" s="235" t="s">
        <v>19</v>
      </c>
      <c r="F258" s="236" t="s">
        <v>570</v>
      </c>
      <c r="G258" s="233"/>
      <c r="H258" s="237">
        <v>131.59999999999999</v>
      </c>
      <c r="I258" s="238"/>
      <c r="J258" s="233"/>
      <c r="K258" s="233"/>
      <c r="L258" s="239"/>
      <c r="M258" s="240"/>
      <c r="N258" s="241"/>
      <c r="O258" s="241"/>
      <c r="P258" s="241"/>
      <c r="Q258" s="241"/>
      <c r="R258" s="241"/>
      <c r="S258" s="241"/>
      <c r="T258" s="242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43" t="s">
        <v>145</v>
      </c>
      <c r="AU258" s="243" t="s">
        <v>85</v>
      </c>
      <c r="AV258" s="13" t="s">
        <v>85</v>
      </c>
      <c r="AW258" s="13" t="s">
        <v>35</v>
      </c>
      <c r="AX258" s="13" t="s">
        <v>76</v>
      </c>
      <c r="AY258" s="243" t="s">
        <v>134</v>
      </c>
    </row>
    <row r="259" s="14" customFormat="1">
      <c r="A259" s="14"/>
      <c r="B259" s="244"/>
      <c r="C259" s="245"/>
      <c r="D259" s="234" t="s">
        <v>145</v>
      </c>
      <c r="E259" s="246" t="s">
        <v>19</v>
      </c>
      <c r="F259" s="247" t="s">
        <v>147</v>
      </c>
      <c r="G259" s="245"/>
      <c r="H259" s="248">
        <v>131.59999999999999</v>
      </c>
      <c r="I259" s="249"/>
      <c r="J259" s="245"/>
      <c r="K259" s="245"/>
      <c r="L259" s="250"/>
      <c r="M259" s="251"/>
      <c r="N259" s="252"/>
      <c r="O259" s="252"/>
      <c r="P259" s="252"/>
      <c r="Q259" s="252"/>
      <c r="R259" s="252"/>
      <c r="S259" s="252"/>
      <c r="T259" s="253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54" t="s">
        <v>145</v>
      </c>
      <c r="AU259" s="254" t="s">
        <v>85</v>
      </c>
      <c r="AV259" s="14" t="s">
        <v>141</v>
      </c>
      <c r="AW259" s="14" t="s">
        <v>35</v>
      </c>
      <c r="AX259" s="14" t="s">
        <v>83</v>
      </c>
      <c r="AY259" s="254" t="s">
        <v>134</v>
      </c>
    </row>
    <row r="260" s="2" customFormat="1" ht="21.75" customHeight="1">
      <c r="A260" s="40"/>
      <c r="B260" s="41"/>
      <c r="C260" s="214" t="s">
        <v>395</v>
      </c>
      <c r="D260" s="214" t="s">
        <v>136</v>
      </c>
      <c r="E260" s="215" t="s">
        <v>396</v>
      </c>
      <c r="F260" s="216" t="s">
        <v>397</v>
      </c>
      <c r="G260" s="217" t="s">
        <v>139</v>
      </c>
      <c r="H260" s="218">
        <v>1000</v>
      </c>
      <c r="I260" s="219"/>
      <c r="J260" s="220">
        <f>ROUND(I260*H260,2)</f>
        <v>0</v>
      </c>
      <c r="K260" s="216" t="s">
        <v>140</v>
      </c>
      <c r="L260" s="46"/>
      <c r="M260" s="221" t="s">
        <v>19</v>
      </c>
      <c r="N260" s="222" t="s">
        <v>47</v>
      </c>
      <c r="O260" s="86"/>
      <c r="P260" s="223">
        <f>O260*H260</f>
        <v>0</v>
      </c>
      <c r="Q260" s="223">
        <v>0</v>
      </c>
      <c r="R260" s="223">
        <f>Q260*H260</f>
        <v>0</v>
      </c>
      <c r="S260" s="223">
        <v>0.01</v>
      </c>
      <c r="T260" s="224">
        <f>S260*H260</f>
        <v>10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25" t="s">
        <v>141</v>
      </c>
      <c r="AT260" s="225" t="s">
        <v>136</v>
      </c>
      <c r="AU260" s="225" t="s">
        <v>85</v>
      </c>
      <c r="AY260" s="19" t="s">
        <v>134</v>
      </c>
      <c r="BE260" s="226">
        <f>IF(N260="základní",J260,0)</f>
        <v>0</v>
      </c>
      <c r="BF260" s="226">
        <f>IF(N260="snížená",J260,0)</f>
        <v>0</v>
      </c>
      <c r="BG260" s="226">
        <f>IF(N260="zákl. přenesená",J260,0)</f>
        <v>0</v>
      </c>
      <c r="BH260" s="226">
        <f>IF(N260="sníž. přenesená",J260,0)</f>
        <v>0</v>
      </c>
      <c r="BI260" s="226">
        <f>IF(N260="nulová",J260,0)</f>
        <v>0</v>
      </c>
      <c r="BJ260" s="19" t="s">
        <v>83</v>
      </c>
      <c r="BK260" s="226">
        <f>ROUND(I260*H260,2)</f>
        <v>0</v>
      </c>
      <c r="BL260" s="19" t="s">
        <v>141</v>
      </c>
      <c r="BM260" s="225" t="s">
        <v>571</v>
      </c>
    </row>
    <row r="261" s="2" customFormat="1">
      <c r="A261" s="40"/>
      <c r="B261" s="41"/>
      <c r="C261" s="42"/>
      <c r="D261" s="227" t="s">
        <v>143</v>
      </c>
      <c r="E261" s="42"/>
      <c r="F261" s="228" t="s">
        <v>399</v>
      </c>
      <c r="G261" s="42"/>
      <c r="H261" s="42"/>
      <c r="I261" s="229"/>
      <c r="J261" s="42"/>
      <c r="K261" s="42"/>
      <c r="L261" s="46"/>
      <c r="M261" s="230"/>
      <c r="N261" s="231"/>
      <c r="O261" s="86"/>
      <c r="P261" s="86"/>
      <c r="Q261" s="86"/>
      <c r="R261" s="86"/>
      <c r="S261" s="86"/>
      <c r="T261" s="87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9" t="s">
        <v>143</v>
      </c>
      <c r="AU261" s="19" t="s">
        <v>85</v>
      </c>
    </row>
    <row r="262" s="13" customFormat="1">
      <c r="A262" s="13"/>
      <c r="B262" s="232"/>
      <c r="C262" s="233"/>
      <c r="D262" s="234" t="s">
        <v>145</v>
      </c>
      <c r="E262" s="235" t="s">
        <v>19</v>
      </c>
      <c r="F262" s="236" t="s">
        <v>400</v>
      </c>
      <c r="G262" s="233"/>
      <c r="H262" s="237">
        <v>1000</v>
      </c>
      <c r="I262" s="238"/>
      <c r="J262" s="233"/>
      <c r="K262" s="233"/>
      <c r="L262" s="239"/>
      <c r="M262" s="240"/>
      <c r="N262" s="241"/>
      <c r="O262" s="241"/>
      <c r="P262" s="241"/>
      <c r="Q262" s="241"/>
      <c r="R262" s="241"/>
      <c r="S262" s="241"/>
      <c r="T262" s="242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43" t="s">
        <v>145</v>
      </c>
      <c r="AU262" s="243" t="s">
        <v>85</v>
      </c>
      <c r="AV262" s="13" t="s">
        <v>85</v>
      </c>
      <c r="AW262" s="13" t="s">
        <v>35</v>
      </c>
      <c r="AX262" s="13" t="s">
        <v>76</v>
      </c>
      <c r="AY262" s="243" t="s">
        <v>134</v>
      </c>
    </row>
    <row r="263" s="14" customFormat="1">
      <c r="A263" s="14"/>
      <c r="B263" s="244"/>
      <c r="C263" s="245"/>
      <c r="D263" s="234" t="s">
        <v>145</v>
      </c>
      <c r="E263" s="246" t="s">
        <v>19</v>
      </c>
      <c r="F263" s="247" t="s">
        <v>147</v>
      </c>
      <c r="G263" s="245"/>
      <c r="H263" s="248">
        <v>1000</v>
      </c>
      <c r="I263" s="249"/>
      <c r="J263" s="245"/>
      <c r="K263" s="245"/>
      <c r="L263" s="250"/>
      <c r="M263" s="251"/>
      <c r="N263" s="252"/>
      <c r="O263" s="252"/>
      <c r="P263" s="252"/>
      <c r="Q263" s="252"/>
      <c r="R263" s="252"/>
      <c r="S263" s="252"/>
      <c r="T263" s="253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T263" s="254" t="s">
        <v>145</v>
      </c>
      <c r="AU263" s="254" t="s">
        <v>85</v>
      </c>
      <c r="AV263" s="14" t="s">
        <v>141</v>
      </c>
      <c r="AW263" s="14" t="s">
        <v>35</v>
      </c>
      <c r="AX263" s="14" t="s">
        <v>83</v>
      </c>
      <c r="AY263" s="254" t="s">
        <v>134</v>
      </c>
    </row>
    <row r="264" s="12" customFormat="1" ht="22.8" customHeight="1">
      <c r="A264" s="12"/>
      <c r="B264" s="198"/>
      <c r="C264" s="199"/>
      <c r="D264" s="200" t="s">
        <v>75</v>
      </c>
      <c r="E264" s="212" t="s">
        <v>401</v>
      </c>
      <c r="F264" s="212" t="s">
        <v>402</v>
      </c>
      <c r="G264" s="199"/>
      <c r="H264" s="199"/>
      <c r="I264" s="202"/>
      <c r="J264" s="213">
        <f>BK264</f>
        <v>0</v>
      </c>
      <c r="K264" s="199"/>
      <c r="L264" s="204"/>
      <c r="M264" s="205"/>
      <c r="N264" s="206"/>
      <c r="O264" s="206"/>
      <c r="P264" s="207">
        <f>SUM(P265:P304)</f>
        <v>0</v>
      </c>
      <c r="Q264" s="206"/>
      <c r="R264" s="207">
        <f>SUM(R265:R304)</f>
        <v>0</v>
      </c>
      <c r="S264" s="206"/>
      <c r="T264" s="208">
        <f>SUM(T265:T304)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09" t="s">
        <v>83</v>
      </c>
      <c r="AT264" s="210" t="s">
        <v>75</v>
      </c>
      <c r="AU264" s="210" t="s">
        <v>83</v>
      </c>
      <c r="AY264" s="209" t="s">
        <v>134</v>
      </c>
      <c r="BK264" s="211">
        <f>SUM(BK265:BK304)</f>
        <v>0</v>
      </c>
    </row>
    <row r="265" s="2" customFormat="1" ht="24.15" customHeight="1">
      <c r="A265" s="40"/>
      <c r="B265" s="41"/>
      <c r="C265" s="214" t="s">
        <v>403</v>
      </c>
      <c r="D265" s="214" t="s">
        <v>136</v>
      </c>
      <c r="E265" s="215" t="s">
        <v>404</v>
      </c>
      <c r="F265" s="216" t="s">
        <v>405</v>
      </c>
      <c r="G265" s="217" t="s">
        <v>225</v>
      </c>
      <c r="H265" s="218">
        <v>85.457999999999998</v>
      </c>
      <c r="I265" s="219"/>
      <c r="J265" s="220">
        <f>ROUND(I265*H265,2)</f>
        <v>0</v>
      </c>
      <c r="K265" s="216" t="s">
        <v>140</v>
      </c>
      <c r="L265" s="46"/>
      <c r="M265" s="221" t="s">
        <v>19</v>
      </c>
      <c r="N265" s="222" t="s">
        <v>47</v>
      </c>
      <c r="O265" s="86"/>
      <c r="P265" s="223">
        <f>O265*H265</f>
        <v>0</v>
      </c>
      <c r="Q265" s="223">
        <v>0</v>
      </c>
      <c r="R265" s="223">
        <f>Q265*H265</f>
        <v>0</v>
      </c>
      <c r="S265" s="223">
        <v>0</v>
      </c>
      <c r="T265" s="224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25" t="s">
        <v>141</v>
      </c>
      <c r="AT265" s="225" t="s">
        <v>136</v>
      </c>
      <c r="AU265" s="225" t="s">
        <v>85</v>
      </c>
      <c r="AY265" s="19" t="s">
        <v>134</v>
      </c>
      <c r="BE265" s="226">
        <f>IF(N265="základní",J265,0)</f>
        <v>0</v>
      </c>
      <c r="BF265" s="226">
        <f>IF(N265="snížená",J265,0)</f>
        <v>0</v>
      </c>
      <c r="BG265" s="226">
        <f>IF(N265="zákl. přenesená",J265,0)</f>
        <v>0</v>
      </c>
      <c r="BH265" s="226">
        <f>IF(N265="sníž. přenesená",J265,0)</f>
        <v>0</v>
      </c>
      <c r="BI265" s="226">
        <f>IF(N265="nulová",J265,0)</f>
        <v>0</v>
      </c>
      <c r="BJ265" s="19" t="s">
        <v>83</v>
      </c>
      <c r="BK265" s="226">
        <f>ROUND(I265*H265,2)</f>
        <v>0</v>
      </c>
      <c r="BL265" s="19" t="s">
        <v>141</v>
      </c>
      <c r="BM265" s="225" t="s">
        <v>572</v>
      </c>
    </row>
    <row r="266" s="2" customFormat="1">
      <c r="A266" s="40"/>
      <c r="B266" s="41"/>
      <c r="C266" s="42"/>
      <c r="D266" s="227" t="s">
        <v>143</v>
      </c>
      <c r="E266" s="42"/>
      <c r="F266" s="228" t="s">
        <v>407</v>
      </c>
      <c r="G266" s="42"/>
      <c r="H266" s="42"/>
      <c r="I266" s="229"/>
      <c r="J266" s="42"/>
      <c r="K266" s="42"/>
      <c r="L266" s="46"/>
      <c r="M266" s="230"/>
      <c r="N266" s="231"/>
      <c r="O266" s="86"/>
      <c r="P266" s="86"/>
      <c r="Q266" s="86"/>
      <c r="R266" s="86"/>
      <c r="S266" s="86"/>
      <c r="T266" s="87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9" t="s">
        <v>143</v>
      </c>
      <c r="AU266" s="19" t="s">
        <v>85</v>
      </c>
    </row>
    <row r="267" s="13" customFormat="1">
      <c r="A267" s="13"/>
      <c r="B267" s="232"/>
      <c r="C267" s="233"/>
      <c r="D267" s="234" t="s">
        <v>145</v>
      </c>
      <c r="E267" s="235" t="s">
        <v>19</v>
      </c>
      <c r="F267" s="236" t="s">
        <v>573</v>
      </c>
      <c r="G267" s="233"/>
      <c r="H267" s="237">
        <v>85.457999999999998</v>
      </c>
      <c r="I267" s="238"/>
      <c r="J267" s="233"/>
      <c r="K267" s="233"/>
      <c r="L267" s="239"/>
      <c r="M267" s="240"/>
      <c r="N267" s="241"/>
      <c r="O267" s="241"/>
      <c r="P267" s="241"/>
      <c r="Q267" s="241"/>
      <c r="R267" s="241"/>
      <c r="S267" s="241"/>
      <c r="T267" s="242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43" t="s">
        <v>145</v>
      </c>
      <c r="AU267" s="243" t="s">
        <v>85</v>
      </c>
      <c r="AV267" s="13" t="s">
        <v>85</v>
      </c>
      <c r="AW267" s="13" t="s">
        <v>35</v>
      </c>
      <c r="AX267" s="13" t="s">
        <v>76</v>
      </c>
      <c r="AY267" s="243" t="s">
        <v>134</v>
      </c>
    </row>
    <row r="268" s="14" customFormat="1">
      <c r="A268" s="14"/>
      <c r="B268" s="244"/>
      <c r="C268" s="245"/>
      <c r="D268" s="234" t="s">
        <v>145</v>
      </c>
      <c r="E268" s="246" t="s">
        <v>19</v>
      </c>
      <c r="F268" s="247" t="s">
        <v>147</v>
      </c>
      <c r="G268" s="245"/>
      <c r="H268" s="248">
        <v>85.457999999999998</v>
      </c>
      <c r="I268" s="249"/>
      <c r="J268" s="245"/>
      <c r="K268" s="245"/>
      <c r="L268" s="250"/>
      <c r="M268" s="251"/>
      <c r="N268" s="252"/>
      <c r="O268" s="252"/>
      <c r="P268" s="252"/>
      <c r="Q268" s="252"/>
      <c r="R268" s="252"/>
      <c r="S268" s="252"/>
      <c r="T268" s="253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T268" s="254" t="s">
        <v>145</v>
      </c>
      <c r="AU268" s="254" t="s">
        <v>85</v>
      </c>
      <c r="AV268" s="14" t="s">
        <v>141</v>
      </c>
      <c r="AW268" s="14" t="s">
        <v>35</v>
      </c>
      <c r="AX268" s="14" t="s">
        <v>83</v>
      </c>
      <c r="AY268" s="254" t="s">
        <v>134</v>
      </c>
    </row>
    <row r="269" s="2" customFormat="1" ht="24.15" customHeight="1">
      <c r="A269" s="40"/>
      <c r="B269" s="41"/>
      <c r="C269" s="214" t="s">
        <v>409</v>
      </c>
      <c r="D269" s="214" t="s">
        <v>136</v>
      </c>
      <c r="E269" s="215" t="s">
        <v>410</v>
      </c>
      <c r="F269" s="216" t="s">
        <v>411</v>
      </c>
      <c r="G269" s="217" t="s">
        <v>225</v>
      </c>
      <c r="H269" s="218">
        <v>1623.702</v>
      </c>
      <c r="I269" s="219"/>
      <c r="J269" s="220">
        <f>ROUND(I269*H269,2)</f>
        <v>0</v>
      </c>
      <c r="K269" s="216" t="s">
        <v>140</v>
      </c>
      <c r="L269" s="46"/>
      <c r="M269" s="221" t="s">
        <v>19</v>
      </c>
      <c r="N269" s="222" t="s">
        <v>47</v>
      </c>
      <c r="O269" s="86"/>
      <c r="P269" s="223">
        <f>O269*H269</f>
        <v>0</v>
      </c>
      <c r="Q269" s="223">
        <v>0</v>
      </c>
      <c r="R269" s="223">
        <f>Q269*H269</f>
        <v>0</v>
      </c>
      <c r="S269" s="223">
        <v>0</v>
      </c>
      <c r="T269" s="224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25" t="s">
        <v>141</v>
      </c>
      <c r="AT269" s="225" t="s">
        <v>136</v>
      </c>
      <c r="AU269" s="225" t="s">
        <v>85</v>
      </c>
      <c r="AY269" s="19" t="s">
        <v>134</v>
      </c>
      <c r="BE269" s="226">
        <f>IF(N269="základní",J269,0)</f>
        <v>0</v>
      </c>
      <c r="BF269" s="226">
        <f>IF(N269="snížená",J269,0)</f>
        <v>0</v>
      </c>
      <c r="BG269" s="226">
        <f>IF(N269="zákl. přenesená",J269,0)</f>
        <v>0</v>
      </c>
      <c r="BH269" s="226">
        <f>IF(N269="sníž. přenesená",J269,0)</f>
        <v>0</v>
      </c>
      <c r="BI269" s="226">
        <f>IF(N269="nulová",J269,0)</f>
        <v>0</v>
      </c>
      <c r="BJ269" s="19" t="s">
        <v>83</v>
      </c>
      <c r="BK269" s="226">
        <f>ROUND(I269*H269,2)</f>
        <v>0</v>
      </c>
      <c r="BL269" s="19" t="s">
        <v>141</v>
      </c>
      <c r="BM269" s="225" t="s">
        <v>574</v>
      </c>
    </row>
    <row r="270" s="2" customFormat="1">
      <c r="A270" s="40"/>
      <c r="B270" s="41"/>
      <c r="C270" s="42"/>
      <c r="D270" s="227" t="s">
        <v>143</v>
      </c>
      <c r="E270" s="42"/>
      <c r="F270" s="228" t="s">
        <v>413</v>
      </c>
      <c r="G270" s="42"/>
      <c r="H270" s="42"/>
      <c r="I270" s="229"/>
      <c r="J270" s="42"/>
      <c r="K270" s="42"/>
      <c r="L270" s="46"/>
      <c r="M270" s="230"/>
      <c r="N270" s="231"/>
      <c r="O270" s="86"/>
      <c r="P270" s="86"/>
      <c r="Q270" s="86"/>
      <c r="R270" s="86"/>
      <c r="S270" s="86"/>
      <c r="T270" s="87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9" t="s">
        <v>143</v>
      </c>
      <c r="AU270" s="19" t="s">
        <v>85</v>
      </c>
    </row>
    <row r="271" s="13" customFormat="1">
      <c r="A271" s="13"/>
      <c r="B271" s="232"/>
      <c r="C271" s="233"/>
      <c r="D271" s="234" t="s">
        <v>145</v>
      </c>
      <c r="E271" s="235" t="s">
        <v>19</v>
      </c>
      <c r="F271" s="236" t="s">
        <v>575</v>
      </c>
      <c r="G271" s="233"/>
      <c r="H271" s="237">
        <v>1623.702</v>
      </c>
      <c r="I271" s="238"/>
      <c r="J271" s="233"/>
      <c r="K271" s="233"/>
      <c r="L271" s="239"/>
      <c r="M271" s="240"/>
      <c r="N271" s="241"/>
      <c r="O271" s="241"/>
      <c r="P271" s="241"/>
      <c r="Q271" s="241"/>
      <c r="R271" s="241"/>
      <c r="S271" s="241"/>
      <c r="T271" s="242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43" t="s">
        <v>145</v>
      </c>
      <c r="AU271" s="243" t="s">
        <v>85</v>
      </c>
      <c r="AV271" s="13" t="s">
        <v>85</v>
      </c>
      <c r="AW271" s="13" t="s">
        <v>35</v>
      </c>
      <c r="AX271" s="13" t="s">
        <v>76</v>
      </c>
      <c r="AY271" s="243" t="s">
        <v>134</v>
      </c>
    </row>
    <row r="272" s="14" customFormat="1">
      <c r="A272" s="14"/>
      <c r="B272" s="244"/>
      <c r="C272" s="245"/>
      <c r="D272" s="234" t="s">
        <v>145</v>
      </c>
      <c r="E272" s="246" t="s">
        <v>19</v>
      </c>
      <c r="F272" s="247" t="s">
        <v>147</v>
      </c>
      <c r="G272" s="245"/>
      <c r="H272" s="248">
        <v>1623.702</v>
      </c>
      <c r="I272" s="249"/>
      <c r="J272" s="245"/>
      <c r="K272" s="245"/>
      <c r="L272" s="250"/>
      <c r="M272" s="251"/>
      <c r="N272" s="252"/>
      <c r="O272" s="252"/>
      <c r="P272" s="252"/>
      <c r="Q272" s="252"/>
      <c r="R272" s="252"/>
      <c r="S272" s="252"/>
      <c r="T272" s="253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T272" s="254" t="s">
        <v>145</v>
      </c>
      <c r="AU272" s="254" t="s">
        <v>85</v>
      </c>
      <c r="AV272" s="14" t="s">
        <v>141</v>
      </c>
      <c r="AW272" s="14" t="s">
        <v>35</v>
      </c>
      <c r="AX272" s="14" t="s">
        <v>83</v>
      </c>
      <c r="AY272" s="254" t="s">
        <v>134</v>
      </c>
    </row>
    <row r="273" s="2" customFormat="1" ht="24.15" customHeight="1">
      <c r="A273" s="40"/>
      <c r="B273" s="41"/>
      <c r="C273" s="214" t="s">
        <v>415</v>
      </c>
      <c r="D273" s="214" t="s">
        <v>136</v>
      </c>
      <c r="E273" s="215" t="s">
        <v>416</v>
      </c>
      <c r="F273" s="216" t="s">
        <v>417</v>
      </c>
      <c r="G273" s="217" t="s">
        <v>225</v>
      </c>
      <c r="H273" s="218">
        <v>34.768000000000001</v>
      </c>
      <c r="I273" s="219"/>
      <c r="J273" s="220">
        <f>ROUND(I273*H273,2)</f>
        <v>0</v>
      </c>
      <c r="K273" s="216" t="s">
        <v>140</v>
      </c>
      <c r="L273" s="46"/>
      <c r="M273" s="221" t="s">
        <v>19</v>
      </c>
      <c r="N273" s="222" t="s">
        <v>47</v>
      </c>
      <c r="O273" s="86"/>
      <c r="P273" s="223">
        <f>O273*H273</f>
        <v>0</v>
      </c>
      <c r="Q273" s="223">
        <v>0</v>
      </c>
      <c r="R273" s="223">
        <f>Q273*H273</f>
        <v>0</v>
      </c>
      <c r="S273" s="223">
        <v>0</v>
      </c>
      <c r="T273" s="224">
        <f>S273*H273</f>
        <v>0</v>
      </c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R273" s="225" t="s">
        <v>141</v>
      </c>
      <c r="AT273" s="225" t="s">
        <v>136</v>
      </c>
      <c r="AU273" s="225" t="s">
        <v>85</v>
      </c>
      <c r="AY273" s="19" t="s">
        <v>134</v>
      </c>
      <c r="BE273" s="226">
        <f>IF(N273="základní",J273,0)</f>
        <v>0</v>
      </c>
      <c r="BF273" s="226">
        <f>IF(N273="snížená",J273,0)</f>
        <v>0</v>
      </c>
      <c r="BG273" s="226">
        <f>IF(N273="zákl. přenesená",J273,0)</f>
        <v>0</v>
      </c>
      <c r="BH273" s="226">
        <f>IF(N273="sníž. přenesená",J273,0)</f>
        <v>0</v>
      </c>
      <c r="BI273" s="226">
        <f>IF(N273="nulová",J273,0)</f>
        <v>0</v>
      </c>
      <c r="BJ273" s="19" t="s">
        <v>83</v>
      </c>
      <c r="BK273" s="226">
        <f>ROUND(I273*H273,2)</f>
        <v>0</v>
      </c>
      <c r="BL273" s="19" t="s">
        <v>141</v>
      </c>
      <c r="BM273" s="225" t="s">
        <v>576</v>
      </c>
    </row>
    <row r="274" s="2" customFormat="1">
      <c r="A274" s="40"/>
      <c r="B274" s="41"/>
      <c r="C274" s="42"/>
      <c r="D274" s="227" t="s">
        <v>143</v>
      </c>
      <c r="E274" s="42"/>
      <c r="F274" s="228" t="s">
        <v>419</v>
      </c>
      <c r="G274" s="42"/>
      <c r="H274" s="42"/>
      <c r="I274" s="229"/>
      <c r="J274" s="42"/>
      <c r="K274" s="42"/>
      <c r="L274" s="46"/>
      <c r="M274" s="230"/>
      <c r="N274" s="231"/>
      <c r="O274" s="86"/>
      <c r="P274" s="86"/>
      <c r="Q274" s="86"/>
      <c r="R274" s="86"/>
      <c r="S274" s="86"/>
      <c r="T274" s="87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9" t="s">
        <v>143</v>
      </c>
      <c r="AU274" s="19" t="s">
        <v>85</v>
      </c>
    </row>
    <row r="275" s="13" customFormat="1">
      <c r="A275" s="13"/>
      <c r="B275" s="232"/>
      <c r="C275" s="233"/>
      <c r="D275" s="234" t="s">
        <v>145</v>
      </c>
      <c r="E275" s="235" t="s">
        <v>19</v>
      </c>
      <c r="F275" s="236" t="s">
        <v>577</v>
      </c>
      <c r="G275" s="233"/>
      <c r="H275" s="237">
        <v>32.167999999999999</v>
      </c>
      <c r="I275" s="238"/>
      <c r="J275" s="233"/>
      <c r="K275" s="233"/>
      <c r="L275" s="239"/>
      <c r="M275" s="240"/>
      <c r="N275" s="241"/>
      <c r="O275" s="241"/>
      <c r="P275" s="241"/>
      <c r="Q275" s="241"/>
      <c r="R275" s="241"/>
      <c r="S275" s="241"/>
      <c r="T275" s="24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3" t="s">
        <v>145</v>
      </c>
      <c r="AU275" s="243" t="s">
        <v>85</v>
      </c>
      <c r="AV275" s="13" t="s">
        <v>85</v>
      </c>
      <c r="AW275" s="13" t="s">
        <v>35</v>
      </c>
      <c r="AX275" s="13" t="s">
        <v>76</v>
      </c>
      <c r="AY275" s="243" t="s">
        <v>134</v>
      </c>
    </row>
    <row r="276" s="13" customFormat="1">
      <c r="A276" s="13"/>
      <c r="B276" s="232"/>
      <c r="C276" s="233"/>
      <c r="D276" s="234" t="s">
        <v>145</v>
      </c>
      <c r="E276" s="235" t="s">
        <v>19</v>
      </c>
      <c r="F276" s="236" t="s">
        <v>578</v>
      </c>
      <c r="G276" s="233"/>
      <c r="H276" s="237">
        <v>2.6000000000000001</v>
      </c>
      <c r="I276" s="238"/>
      <c r="J276" s="233"/>
      <c r="K276" s="233"/>
      <c r="L276" s="239"/>
      <c r="M276" s="240"/>
      <c r="N276" s="241"/>
      <c r="O276" s="241"/>
      <c r="P276" s="241"/>
      <c r="Q276" s="241"/>
      <c r="R276" s="241"/>
      <c r="S276" s="241"/>
      <c r="T276" s="242"/>
      <c r="U276" s="13"/>
      <c r="V276" s="13"/>
      <c r="W276" s="13"/>
      <c r="X276" s="13"/>
      <c r="Y276" s="13"/>
      <c r="Z276" s="13"/>
      <c r="AA276" s="13"/>
      <c r="AB276" s="13"/>
      <c r="AC276" s="13"/>
      <c r="AD276" s="13"/>
      <c r="AE276" s="13"/>
      <c r="AT276" s="243" t="s">
        <v>145</v>
      </c>
      <c r="AU276" s="243" t="s">
        <v>85</v>
      </c>
      <c r="AV276" s="13" t="s">
        <v>85</v>
      </c>
      <c r="AW276" s="13" t="s">
        <v>35</v>
      </c>
      <c r="AX276" s="13" t="s">
        <v>76</v>
      </c>
      <c r="AY276" s="243" t="s">
        <v>134</v>
      </c>
    </row>
    <row r="277" s="14" customFormat="1">
      <c r="A277" s="14"/>
      <c r="B277" s="244"/>
      <c r="C277" s="245"/>
      <c r="D277" s="234" t="s">
        <v>145</v>
      </c>
      <c r="E277" s="246" t="s">
        <v>19</v>
      </c>
      <c r="F277" s="247" t="s">
        <v>147</v>
      </c>
      <c r="G277" s="245"/>
      <c r="H277" s="248">
        <v>34.768000000000001</v>
      </c>
      <c r="I277" s="249"/>
      <c r="J277" s="245"/>
      <c r="K277" s="245"/>
      <c r="L277" s="250"/>
      <c r="M277" s="251"/>
      <c r="N277" s="252"/>
      <c r="O277" s="252"/>
      <c r="P277" s="252"/>
      <c r="Q277" s="252"/>
      <c r="R277" s="252"/>
      <c r="S277" s="252"/>
      <c r="T277" s="253"/>
      <c r="U277" s="14"/>
      <c r="V277" s="14"/>
      <c r="W277" s="14"/>
      <c r="X277" s="14"/>
      <c r="Y277" s="14"/>
      <c r="Z277" s="14"/>
      <c r="AA277" s="14"/>
      <c r="AB277" s="14"/>
      <c r="AC277" s="14"/>
      <c r="AD277" s="14"/>
      <c r="AE277" s="14"/>
      <c r="AT277" s="254" t="s">
        <v>145</v>
      </c>
      <c r="AU277" s="254" t="s">
        <v>85</v>
      </c>
      <c r="AV277" s="14" t="s">
        <v>141</v>
      </c>
      <c r="AW277" s="14" t="s">
        <v>35</v>
      </c>
      <c r="AX277" s="14" t="s">
        <v>83</v>
      </c>
      <c r="AY277" s="254" t="s">
        <v>134</v>
      </c>
    </row>
    <row r="278" s="2" customFormat="1" ht="24.15" customHeight="1">
      <c r="A278" s="40"/>
      <c r="B278" s="41"/>
      <c r="C278" s="214" t="s">
        <v>422</v>
      </c>
      <c r="D278" s="214" t="s">
        <v>136</v>
      </c>
      <c r="E278" s="215" t="s">
        <v>423</v>
      </c>
      <c r="F278" s="216" t="s">
        <v>411</v>
      </c>
      <c r="G278" s="217" t="s">
        <v>225</v>
      </c>
      <c r="H278" s="218">
        <v>660.59199999999998</v>
      </c>
      <c r="I278" s="219"/>
      <c r="J278" s="220">
        <f>ROUND(I278*H278,2)</f>
        <v>0</v>
      </c>
      <c r="K278" s="216" t="s">
        <v>140</v>
      </c>
      <c r="L278" s="46"/>
      <c r="M278" s="221" t="s">
        <v>19</v>
      </c>
      <c r="N278" s="222" t="s">
        <v>47</v>
      </c>
      <c r="O278" s="86"/>
      <c r="P278" s="223">
        <f>O278*H278</f>
        <v>0</v>
      </c>
      <c r="Q278" s="223">
        <v>0</v>
      </c>
      <c r="R278" s="223">
        <f>Q278*H278</f>
        <v>0</v>
      </c>
      <c r="S278" s="223">
        <v>0</v>
      </c>
      <c r="T278" s="224">
        <f>S278*H278</f>
        <v>0</v>
      </c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R278" s="225" t="s">
        <v>141</v>
      </c>
      <c r="AT278" s="225" t="s">
        <v>136</v>
      </c>
      <c r="AU278" s="225" t="s">
        <v>85</v>
      </c>
      <c r="AY278" s="19" t="s">
        <v>134</v>
      </c>
      <c r="BE278" s="226">
        <f>IF(N278="základní",J278,0)</f>
        <v>0</v>
      </c>
      <c r="BF278" s="226">
        <f>IF(N278="snížená",J278,0)</f>
        <v>0</v>
      </c>
      <c r="BG278" s="226">
        <f>IF(N278="zákl. přenesená",J278,0)</f>
        <v>0</v>
      </c>
      <c r="BH278" s="226">
        <f>IF(N278="sníž. přenesená",J278,0)</f>
        <v>0</v>
      </c>
      <c r="BI278" s="226">
        <f>IF(N278="nulová",J278,0)</f>
        <v>0</v>
      </c>
      <c r="BJ278" s="19" t="s">
        <v>83</v>
      </c>
      <c r="BK278" s="226">
        <f>ROUND(I278*H278,2)</f>
        <v>0</v>
      </c>
      <c r="BL278" s="19" t="s">
        <v>141</v>
      </c>
      <c r="BM278" s="225" t="s">
        <v>579</v>
      </c>
    </row>
    <row r="279" s="2" customFormat="1">
      <c r="A279" s="40"/>
      <c r="B279" s="41"/>
      <c r="C279" s="42"/>
      <c r="D279" s="227" t="s">
        <v>143</v>
      </c>
      <c r="E279" s="42"/>
      <c r="F279" s="228" t="s">
        <v>425</v>
      </c>
      <c r="G279" s="42"/>
      <c r="H279" s="42"/>
      <c r="I279" s="229"/>
      <c r="J279" s="42"/>
      <c r="K279" s="42"/>
      <c r="L279" s="46"/>
      <c r="M279" s="230"/>
      <c r="N279" s="231"/>
      <c r="O279" s="86"/>
      <c r="P279" s="86"/>
      <c r="Q279" s="86"/>
      <c r="R279" s="86"/>
      <c r="S279" s="86"/>
      <c r="T279" s="87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9" t="s">
        <v>143</v>
      </c>
      <c r="AU279" s="19" t="s">
        <v>85</v>
      </c>
    </row>
    <row r="280" s="13" customFormat="1">
      <c r="A280" s="13"/>
      <c r="B280" s="232"/>
      <c r="C280" s="233"/>
      <c r="D280" s="234" t="s">
        <v>145</v>
      </c>
      <c r="E280" s="235" t="s">
        <v>19</v>
      </c>
      <c r="F280" s="236" t="s">
        <v>580</v>
      </c>
      <c r="G280" s="233"/>
      <c r="H280" s="237">
        <v>660.59199999999998</v>
      </c>
      <c r="I280" s="238"/>
      <c r="J280" s="233"/>
      <c r="K280" s="233"/>
      <c r="L280" s="239"/>
      <c r="M280" s="240"/>
      <c r="N280" s="241"/>
      <c r="O280" s="241"/>
      <c r="P280" s="241"/>
      <c r="Q280" s="241"/>
      <c r="R280" s="241"/>
      <c r="S280" s="241"/>
      <c r="T280" s="242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43" t="s">
        <v>145</v>
      </c>
      <c r="AU280" s="243" t="s">
        <v>85</v>
      </c>
      <c r="AV280" s="13" t="s">
        <v>85</v>
      </c>
      <c r="AW280" s="13" t="s">
        <v>35</v>
      </c>
      <c r="AX280" s="13" t="s">
        <v>76</v>
      </c>
      <c r="AY280" s="243" t="s">
        <v>134</v>
      </c>
    </row>
    <row r="281" s="14" customFormat="1">
      <c r="A281" s="14"/>
      <c r="B281" s="244"/>
      <c r="C281" s="245"/>
      <c r="D281" s="234" t="s">
        <v>145</v>
      </c>
      <c r="E281" s="246" t="s">
        <v>19</v>
      </c>
      <c r="F281" s="247" t="s">
        <v>147</v>
      </c>
      <c r="G281" s="245"/>
      <c r="H281" s="248">
        <v>660.59199999999998</v>
      </c>
      <c r="I281" s="249"/>
      <c r="J281" s="245"/>
      <c r="K281" s="245"/>
      <c r="L281" s="250"/>
      <c r="M281" s="251"/>
      <c r="N281" s="252"/>
      <c r="O281" s="252"/>
      <c r="P281" s="252"/>
      <c r="Q281" s="252"/>
      <c r="R281" s="252"/>
      <c r="S281" s="252"/>
      <c r="T281" s="253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54" t="s">
        <v>145</v>
      </c>
      <c r="AU281" s="254" t="s">
        <v>85</v>
      </c>
      <c r="AV281" s="14" t="s">
        <v>141</v>
      </c>
      <c r="AW281" s="14" t="s">
        <v>35</v>
      </c>
      <c r="AX281" s="14" t="s">
        <v>83</v>
      </c>
      <c r="AY281" s="254" t="s">
        <v>134</v>
      </c>
    </row>
    <row r="282" s="2" customFormat="1" ht="24.15" customHeight="1">
      <c r="A282" s="40"/>
      <c r="B282" s="41"/>
      <c r="C282" s="214" t="s">
        <v>427</v>
      </c>
      <c r="D282" s="214" t="s">
        <v>136</v>
      </c>
      <c r="E282" s="215" t="s">
        <v>428</v>
      </c>
      <c r="F282" s="216" t="s">
        <v>429</v>
      </c>
      <c r="G282" s="217" t="s">
        <v>225</v>
      </c>
      <c r="H282" s="218">
        <v>98.753</v>
      </c>
      <c r="I282" s="219"/>
      <c r="J282" s="220">
        <f>ROUND(I282*H282,2)</f>
        <v>0</v>
      </c>
      <c r="K282" s="216" t="s">
        <v>140</v>
      </c>
      <c r="L282" s="46"/>
      <c r="M282" s="221" t="s">
        <v>19</v>
      </c>
      <c r="N282" s="222" t="s">
        <v>47</v>
      </c>
      <c r="O282" s="86"/>
      <c r="P282" s="223">
        <f>O282*H282</f>
        <v>0</v>
      </c>
      <c r="Q282" s="223">
        <v>0</v>
      </c>
      <c r="R282" s="223">
        <f>Q282*H282</f>
        <v>0</v>
      </c>
      <c r="S282" s="223">
        <v>0</v>
      </c>
      <c r="T282" s="224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25" t="s">
        <v>141</v>
      </c>
      <c r="AT282" s="225" t="s">
        <v>136</v>
      </c>
      <c r="AU282" s="225" t="s">
        <v>85</v>
      </c>
      <c r="AY282" s="19" t="s">
        <v>134</v>
      </c>
      <c r="BE282" s="226">
        <f>IF(N282="základní",J282,0)</f>
        <v>0</v>
      </c>
      <c r="BF282" s="226">
        <f>IF(N282="snížená",J282,0)</f>
        <v>0</v>
      </c>
      <c r="BG282" s="226">
        <f>IF(N282="zákl. přenesená",J282,0)</f>
        <v>0</v>
      </c>
      <c r="BH282" s="226">
        <f>IF(N282="sníž. přenesená",J282,0)</f>
        <v>0</v>
      </c>
      <c r="BI282" s="226">
        <f>IF(N282="nulová",J282,0)</f>
        <v>0</v>
      </c>
      <c r="BJ282" s="19" t="s">
        <v>83</v>
      </c>
      <c r="BK282" s="226">
        <f>ROUND(I282*H282,2)</f>
        <v>0</v>
      </c>
      <c r="BL282" s="19" t="s">
        <v>141</v>
      </c>
      <c r="BM282" s="225" t="s">
        <v>581</v>
      </c>
    </row>
    <row r="283" s="2" customFormat="1">
      <c r="A283" s="40"/>
      <c r="B283" s="41"/>
      <c r="C283" s="42"/>
      <c r="D283" s="227" t="s">
        <v>143</v>
      </c>
      <c r="E283" s="42"/>
      <c r="F283" s="228" t="s">
        <v>431</v>
      </c>
      <c r="G283" s="42"/>
      <c r="H283" s="42"/>
      <c r="I283" s="229"/>
      <c r="J283" s="42"/>
      <c r="K283" s="42"/>
      <c r="L283" s="46"/>
      <c r="M283" s="230"/>
      <c r="N283" s="231"/>
      <c r="O283" s="86"/>
      <c r="P283" s="86"/>
      <c r="Q283" s="86"/>
      <c r="R283" s="86"/>
      <c r="S283" s="86"/>
      <c r="T283" s="87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9" t="s">
        <v>143</v>
      </c>
      <c r="AU283" s="19" t="s">
        <v>85</v>
      </c>
    </row>
    <row r="284" s="13" customFormat="1">
      <c r="A284" s="13"/>
      <c r="B284" s="232"/>
      <c r="C284" s="233"/>
      <c r="D284" s="234" t="s">
        <v>145</v>
      </c>
      <c r="E284" s="235" t="s">
        <v>19</v>
      </c>
      <c r="F284" s="236" t="s">
        <v>582</v>
      </c>
      <c r="G284" s="233"/>
      <c r="H284" s="237">
        <v>31.867999999999999</v>
      </c>
      <c r="I284" s="238"/>
      <c r="J284" s="233"/>
      <c r="K284" s="233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145</v>
      </c>
      <c r="AU284" s="243" t="s">
        <v>85</v>
      </c>
      <c r="AV284" s="13" t="s">
        <v>85</v>
      </c>
      <c r="AW284" s="13" t="s">
        <v>35</v>
      </c>
      <c r="AX284" s="13" t="s">
        <v>76</v>
      </c>
      <c r="AY284" s="243" t="s">
        <v>134</v>
      </c>
    </row>
    <row r="285" s="13" customFormat="1">
      <c r="A285" s="13"/>
      <c r="B285" s="232"/>
      <c r="C285" s="233"/>
      <c r="D285" s="234" t="s">
        <v>145</v>
      </c>
      <c r="E285" s="235" t="s">
        <v>19</v>
      </c>
      <c r="F285" s="236" t="s">
        <v>583</v>
      </c>
      <c r="G285" s="233"/>
      <c r="H285" s="237">
        <v>66.885000000000005</v>
      </c>
      <c r="I285" s="238"/>
      <c r="J285" s="233"/>
      <c r="K285" s="233"/>
      <c r="L285" s="239"/>
      <c r="M285" s="240"/>
      <c r="N285" s="241"/>
      <c r="O285" s="241"/>
      <c r="P285" s="241"/>
      <c r="Q285" s="241"/>
      <c r="R285" s="241"/>
      <c r="S285" s="241"/>
      <c r="T285" s="242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43" t="s">
        <v>145</v>
      </c>
      <c r="AU285" s="243" t="s">
        <v>85</v>
      </c>
      <c r="AV285" s="13" t="s">
        <v>85</v>
      </c>
      <c r="AW285" s="13" t="s">
        <v>35</v>
      </c>
      <c r="AX285" s="13" t="s">
        <v>76</v>
      </c>
      <c r="AY285" s="243" t="s">
        <v>134</v>
      </c>
    </row>
    <row r="286" s="14" customFormat="1">
      <c r="A286" s="14"/>
      <c r="B286" s="244"/>
      <c r="C286" s="245"/>
      <c r="D286" s="234" t="s">
        <v>145</v>
      </c>
      <c r="E286" s="246" t="s">
        <v>19</v>
      </c>
      <c r="F286" s="247" t="s">
        <v>147</v>
      </c>
      <c r="G286" s="245"/>
      <c r="H286" s="248">
        <v>98.753</v>
      </c>
      <c r="I286" s="249"/>
      <c r="J286" s="245"/>
      <c r="K286" s="245"/>
      <c r="L286" s="250"/>
      <c r="M286" s="251"/>
      <c r="N286" s="252"/>
      <c r="O286" s="252"/>
      <c r="P286" s="252"/>
      <c r="Q286" s="252"/>
      <c r="R286" s="252"/>
      <c r="S286" s="252"/>
      <c r="T286" s="253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4" t="s">
        <v>145</v>
      </c>
      <c r="AU286" s="254" t="s">
        <v>85</v>
      </c>
      <c r="AV286" s="14" t="s">
        <v>141</v>
      </c>
      <c r="AW286" s="14" t="s">
        <v>35</v>
      </c>
      <c r="AX286" s="14" t="s">
        <v>83</v>
      </c>
      <c r="AY286" s="254" t="s">
        <v>134</v>
      </c>
    </row>
    <row r="287" s="2" customFormat="1" ht="24.15" customHeight="1">
      <c r="A287" s="40"/>
      <c r="B287" s="41"/>
      <c r="C287" s="214" t="s">
        <v>434</v>
      </c>
      <c r="D287" s="214" t="s">
        <v>136</v>
      </c>
      <c r="E287" s="215" t="s">
        <v>435</v>
      </c>
      <c r="F287" s="216" t="s">
        <v>436</v>
      </c>
      <c r="G287" s="217" t="s">
        <v>225</v>
      </c>
      <c r="H287" s="218">
        <v>1876.307</v>
      </c>
      <c r="I287" s="219"/>
      <c r="J287" s="220">
        <f>ROUND(I287*H287,2)</f>
        <v>0</v>
      </c>
      <c r="K287" s="216" t="s">
        <v>140</v>
      </c>
      <c r="L287" s="46"/>
      <c r="M287" s="221" t="s">
        <v>19</v>
      </c>
      <c r="N287" s="222" t="s">
        <v>47</v>
      </c>
      <c r="O287" s="86"/>
      <c r="P287" s="223">
        <f>O287*H287</f>
        <v>0</v>
      </c>
      <c r="Q287" s="223">
        <v>0</v>
      </c>
      <c r="R287" s="223">
        <f>Q287*H287</f>
        <v>0</v>
      </c>
      <c r="S287" s="223">
        <v>0</v>
      </c>
      <c r="T287" s="224">
        <f>S287*H287</f>
        <v>0</v>
      </c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R287" s="225" t="s">
        <v>141</v>
      </c>
      <c r="AT287" s="225" t="s">
        <v>136</v>
      </c>
      <c r="AU287" s="225" t="s">
        <v>85</v>
      </c>
      <c r="AY287" s="19" t="s">
        <v>134</v>
      </c>
      <c r="BE287" s="226">
        <f>IF(N287="základní",J287,0)</f>
        <v>0</v>
      </c>
      <c r="BF287" s="226">
        <f>IF(N287="snížená",J287,0)</f>
        <v>0</v>
      </c>
      <c r="BG287" s="226">
        <f>IF(N287="zákl. přenesená",J287,0)</f>
        <v>0</v>
      </c>
      <c r="BH287" s="226">
        <f>IF(N287="sníž. přenesená",J287,0)</f>
        <v>0</v>
      </c>
      <c r="BI287" s="226">
        <f>IF(N287="nulová",J287,0)</f>
        <v>0</v>
      </c>
      <c r="BJ287" s="19" t="s">
        <v>83</v>
      </c>
      <c r="BK287" s="226">
        <f>ROUND(I287*H287,2)</f>
        <v>0</v>
      </c>
      <c r="BL287" s="19" t="s">
        <v>141</v>
      </c>
      <c r="BM287" s="225" t="s">
        <v>584</v>
      </c>
    </row>
    <row r="288" s="2" customFormat="1">
      <c r="A288" s="40"/>
      <c r="B288" s="41"/>
      <c r="C288" s="42"/>
      <c r="D288" s="227" t="s">
        <v>143</v>
      </c>
      <c r="E288" s="42"/>
      <c r="F288" s="228" t="s">
        <v>438</v>
      </c>
      <c r="G288" s="42"/>
      <c r="H288" s="42"/>
      <c r="I288" s="229"/>
      <c r="J288" s="42"/>
      <c r="K288" s="42"/>
      <c r="L288" s="46"/>
      <c r="M288" s="230"/>
      <c r="N288" s="231"/>
      <c r="O288" s="86"/>
      <c r="P288" s="86"/>
      <c r="Q288" s="86"/>
      <c r="R288" s="86"/>
      <c r="S288" s="86"/>
      <c r="T288" s="87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9" t="s">
        <v>143</v>
      </c>
      <c r="AU288" s="19" t="s">
        <v>85</v>
      </c>
    </row>
    <row r="289" s="13" customFormat="1">
      <c r="A289" s="13"/>
      <c r="B289" s="232"/>
      <c r="C289" s="233"/>
      <c r="D289" s="234" t="s">
        <v>145</v>
      </c>
      <c r="E289" s="235" t="s">
        <v>19</v>
      </c>
      <c r="F289" s="236" t="s">
        <v>585</v>
      </c>
      <c r="G289" s="233"/>
      <c r="H289" s="237">
        <v>1876.307</v>
      </c>
      <c r="I289" s="238"/>
      <c r="J289" s="233"/>
      <c r="K289" s="233"/>
      <c r="L289" s="239"/>
      <c r="M289" s="240"/>
      <c r="N289" s="241"/>
      <c r="O289" s="241"/>
      <c r="P289" s="241"/>
      <c r="Q289" s="241"/>
      <c r="R289" s="241"/>
      <c r="S289" s="241"/>
      <c r="T289" s="242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43" t="s">
        <v>145</v>
      </c>
      <c r="AU289" s="243" t="s">
        <v>85</v>
      </c>
      <c r="AV289" s="13" t="s">
        <v>85</v>
      </c>
      <c r="AW289" s="13" t="s">
        <v>35</v>
      </c>
      <c r="AX289" s="13" t="s">
        <v>76</v>
      </c>
      <c r="AY289" s="243" t="s">
        <v>134</v>
      </c>
    </row>
    <row r="290" s="14" customFormat="1">
      <c r="A290" s="14"/>
      <c r="B290" s="244"/>
      <c r="C290" s="245"/>
      <c r="D290" s="234" t="s">
        <v>145</v>
      </c>
      <c r="E290" s="246" t="s">
        <v>19</v>
      </c>
      <c r="F290" s="247" t="s">
        <v>147</v>
      </c>
      <c r="G290" s="245"/>
      <c r="H290" s="248">
        <v>1876.307</v>
      </c>
      <c r="I290" s="249"/>
      <c r="J290" s="245"/>
      <c r="K290" s="245"/>
      <c r="L290" s="250"/>
      <c r="M290" s="251"/>
      <c r="N290" s="252"/>
      <c r="O290" s="252"/>
      <c r="P290" s="252"/>
      <c r="Q290" s="252"/>
      <c r="R290" s="252"/>
      <c r="S290" s="252"/>
      <c r="T290" s="253"/>
      <c r="U290" s="14"/>
      <c r="V290" s="14"/>
      <c r="W290" s="14"/>
      <c r="X290" s="14"/>
      <c r="Y290" s="14"/>
      <c r="Z290" s="14"/>
      <c r="AA290" s="14"/>
      <c r="AB290" s="14"/>
      <c r="AC290" s="14"/>
      <c r="AD290" s="14"/>
      <c r="AE290" s="14"/>
      <c r="AT290" s="254" t="s">
        <v>145</v>
      </c>
      <c r="AU290" s="254" t="s">
        <v>85</v>
      </c>
      <c r="AV290" s="14" t="s">
        <v>141</v>
      </c>
      <c r="AW290" s="14" t="s">
        <v>35</v>
      </c>
      <c r="AX290" s="14" t="s">
        <v>83</v>
      </c>
      <c r="AY290" s="254" t="s">
        <v>134</v>
      </c>
    </row>
    <row r="291" s="2" customFormat="1" ht="24.15" customHeight="1">
      <c r="A291" s="40"/>
      <c r="B291" s="41"/>
      <c r="C291" s="214" t="s">
        <v>440</v>
      </c>
      <c r="D291" s="214" t="s">
        <v>136</v>
      </c>
      <c r="E291" s="215" t="s">
        <v>441</v>
      </c>
      <c r="F291" s="216" t="s">
        <v>442</v>
      </c>
      <c r="G291" s="217" t="s">
        <v>225</v>
      </c>
      <c r="H291" s="218">
        <v>101.65300000000001</v>
      </c>
      <c r="I291" s="219"/>
      <c r="J291" s="220">
        <f>ROUND(I291*H291,2)</f>
        <v>0</v>
      </c>
      <c r="K291" s="216" t="s">
        <v>140</v>
      </c>
      <c r="L291" s="46"/>
      <c r="M291" s="221" t="s">
        <v>19</v>
      </c>
      <c r="N291" s="222" t="s">
        <v>47</v>
      </c>
      <c r="O291" s="86"/>
      <c r="P291" s="223">
        <f>O291*H291</f>
        <v>0</v>
      </c>
      <c r="Q291" s="223">
        <v>0</v>
      </c>
      <c r="R291" s="223">
        <f>Q291*H291</f>
        <v>0</v>
      </c>
      <c r="S291" s="223">
        <v>0</v>
      </c>
      <c r="T291" s="224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25" t="s">
        <v>141</v>
      </c>
      <c r="AT291" s="225" t="s">
        <v>136</v>
      </c>
      <c r="AU291" s="225" t="s">
        <v>85</v>
      </c>
      <c r="AY291" s="19" t="s">
        <v>134</v>
      </c>
      <c r="BE291" s="226">
        <f>IF(N291="základní",J291,0)</f>
        <v>0</v>
      </c>
      <c r="BF291" s="226">
        <f>IF(N291="snížená",J291,0)</f>
        <v>0</v>
      </c>
      <c r="BG291" s="226">
        <f>IF(N291="zákl. přenesená",J291,0)</f>
        <v>0</v>
      </c>
      <c r="BH291" s="226">
        <f>IF(N291="sníž. přenesená",J291,0)</f>
        <v>0</v>
      </c>
      <c r="BI291" s="226">
        <f>IF(N291="nulová",J291,0)</f>
        <v>0</v>
      </c>
      <c r="BJ291" s="19" t="s">
        <v>83</v>
      </c>
      <c r="BK291" s="226">
        <f>ROUND(I291*H291,2)</f>
        <v>0</v>
      </c>
      <c r="BL291" s="19" t="s">
        <v>141</v>
      </c>
      <c r="BM291" s="225" t="s">
        <v>586</v>
      </c>
    </row>
    <row r="292" s="2" customFormat="1">
      <c r="A292" s="40"/>
      <c r="B292" s="41"/>
      <c r="C292" s="42"/>
      <c r="D292" s="227" t="s">
        <v>143</v>
      </c>
      <c r="E292" s="42"/>
      <c r="F292" s="228" t="s">
        <v>444</v>
      </c>
      <c r="G292" s="42"/>
      <c r="H292" s="42"/>
      <c r="I292" s="229"/>
      <c r="J292" s="42"/>
      <c r="K292" s="42"/>
      <c r="L292" s="46"/>
      <c r="M292" s="230"/>
      <c r="N292" s="231"/>
      <c r="O292" s="86"/>
      <c r="P292" s="86"/>
      <c r="Q292" s="86"/>
      <c r="R292" s="86"/>
      <c r="S292" s="86"/>
      <c r="T292" s="87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9" t="s">
        <v>143</v>
      </c>
      <c r="AU292" s="19" t="s">
        <v>85</v>
      </c>
    </row>
    <row r="293" s="13" customFormat="1">
      <c r="A293" s="13"/>
      <c r="B293" s="232"/>
      <c r="C293" s="233"/>
      <c r="D293" s="234" t="s">
        <v>145</v>
      </c>
      <c r="E293" s="235" t="s">
        <v>19</v>
      </c>
      <c r="F293" s="236" t="s">
        <v>577</v>
      </c>
      <c r="G293" s="233"/>
      <c r="H293" s="237">
        <v>32.167999999999999</v>
      </c>
      <c r="I293" s="238"/>
      <c r="J293" s="233"/>
      <c r="K293" s="233"/>
      <c r="L293" s="239"/>
      <c r="M293" s="240"/>
      <c r="N293" s="241"/>
      <c r="O293" s="241"/>
      <c r="P293" s="241"/>
      <c r="Q293" s="241"/>
      <c r="R293" s="241"/>
      <c r="S293" s="241"/>
      <c r="T293" s="24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3" t="s">
        <v>145</v>
      </c>
      <c r="AU293" s="243" t="s">
        <v>85</v>
      </c>
      <c r="AV293" s="13" t="s">
        <v>85</v>
      </c>
      <c r="AW293" s="13" t="s">
        <v>35</v>
      </c>
      <c r="AX293" s="13" t="s">
        <v>76</v>
      </c>
      <c r="AY293" s="243" t="s">
        <v>134</v>
      </c>
    </row>
    <row r="294" s="13" customFormat="1">
      <c r="A294" s="13"/>
      <c r="B294" s="232"/>
      <c r="C294" s="233"/>
      <c r="D294" s="234" t="s">
        <v>145</v>
      </c>
      <c r="E294" s="235" t="s">
        <v>19</v>
      </c>
      <c r="F294" s="236" t="s">
        <v>578</v>
      </c>
      <c r="G294" s="233"/>
      <c r="H294" s="237">
        <v>2.6000000000000001</v>
      </c>
      <c r="I294" s="238"/>
      <c r="J294" s="233"/>
      <c r="K294" s="233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145</v>
      </c>
      <c r="AU294" s="243" t="s">
        <v>85</v>
      </c>
      <c r="AV294" s="13" t="s">
        <v>85</v>
      </c>
      <c r="AW294" s="13" t="s">
        <v>35</v>
      </c>
      <c r="AX294" s="13" t="s">
        <v>76</v>
      </c>
      <c r="AY294" s="243" t="s">
        <v>134</v>
      </c>
    </row>
    <row r="295" s="13" customFormat="1">
      <c r="A295" s="13"/>
      <c r="B295" s="232"/>
      <c r="C295" s="233"/>
      <c r="D295" s="234" t="s">
        <v>145</v>
      </c>
      <c r="E295" s="235" t="s">
        <v>19</v>
      </c>
      <c r="F295" s="236" t="s">
        <v>583</v>
      </c>
      <c r="G295" s="233"/>
      <c r="H295" s="237">
        <v>66.885000000000005</v>
      </c>
      <c r="I295" s="238"/>
      <c r="J295" s="233"/>
      <c r="K295" s="233"/>
      <c r="L295" s="239"/>
      <c r="M295" s="240"/>
      <c r="N295" s="241"/>
      <c r="O295" s="241"/>
      <c r="P295" s="241"/>
      <c r="Q295" s="241"/>
      <c r="R295" s="241"/>
      <c r="S295" s="241"/>
      <c r="T295" s="242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43" t="s">
        <v>145</v>
      </c>
      <c r="AU295" s="243" t="s">
        <v>85</v>
      </c>
      <c r="AV295" s="13" t="s">
        <v>85</v>
      </c>
      <c r="AW295" s="13" t="s">
        <v>35</v>
      </c>
      <c r="AX295" s="13" t="s">
        <v>76</v>
      </c>
      <c r="AY295" s="243" t="s">
        <v>134</v>
      </c>
    </row>
    <row r="296" s="14" customFormat="1">
      <c r="A296" s="14"/>
      <c r="B296" s="244"/>
      <c r="C296" s="245"/>
      <c r="D296" s="234" t="s">
        <v>145</v>
      </c>
      <c r="E296" s="246" t="s">
        <v>19</v>
      </c>
      <c r="F296" s="247" t="s">
        <v>147</v>
      </c>
      <c r="G296" s="245"/>
      <c r="H296" s="248">
        <v>101.65300000000001</v>
      </c>
      <c r="I296" s="249"/>
      <c r="J296" s="245"/>
      <c r="K296" s="245"/>
      <c r="L296" s="250"/>
      <c r="M296" s="251"/>
      <c r="N296" s="252"/>
      <c r="O296" s="252"/>
      <c r="P296" s="252"/>
      <c r="Q296" s="252"/>
      <c r="R296" s="252"/>
      <c r="S296" s="252"/>
      <c r="T296" s="253"/>
      <c r="U296" s="14"/>
      <c r="V296" s="14"/>
      <c r="W296" s="14"/>
      <c r="X296" s="14"/>
      <c r="Y296" s="14"/>
      <c r="Z296" s="14"/>
      <c r="AA296" s="14"/>
      <c r="AB296" s="14"/>
      <c r="AC296" s="14"/>
      <c r="AD296" s="14"/>
      <c r="AE296" s="14"/>
      <c r="AT296" s="254" t="s">
        <v>145</v>
      </c>
      <c r="AU296" s="254" t="s">
        <v>85</v>
      </c>
      <c r="AV296" s="14" t="s">
        <v>141</v>
      </c>
      <c r="AW296" s="14" t="s">
        <v>35</v>
      </c>
      <c r="AX296" s="14" t="s">
        <v>83</v>
      </c>
      <c r="AY296" s="254" t="s">
        <v>134</v>
      </c>
    </row>
    <row r="297" s="2" customFormat="1" ht="24.15" customHeight="1">
      <c r="A297" s="40"/>
      <c r="B297" s="41"/>
      <c r="C297" s="214" t="s">
        <v>445</v>
      </c>
      <c r="D297" s="214" t="s">
        <v>136</v>
      </c>
      <c r="E297" s="215" t="s">
        <v>446</v>
      </c>
      <c r="F297" s="216" t="s">
        <v>224</v>
      </c>
      <c r="G297" s="217" t="s">
        <v>225</v>
      </c>
      <c r="H297" s="218">
        <v>85.457999999999998</v>
      </c>
      <c r="I297" s="219"/>
      <c r="J297" s="220">
        <f>ROUND(I297*H297,2)</f>
        <v>0</v>
      </c>
      <c r="K297" s="216" t="s">
        <v>140</v>
      </c>
      <c r="L297" s="46"/>
      <c r="M297" s="221" t="s">
        <v>19</v>
      </c>
      <c r="N297" s="222" t="s">
        <v>47</v>
      </c>
      <c r="O297" s="86"/>
      <c r="P297" s="223">
        <f>O297*H297</f>
        <v>0</v>
      </c>
      <c r="Q297" s="223">
        <v>0</v>
      </c>
      <c r="R297" s="223">
        <f>Q297*H297</f>
        <v>0</v>
      </c>
      <c r="S297" s="223">
        <v>0</v>
      </c>
      <c r="T297" s="224">
        <f>S297*H297</f>
        <v>0</v>
      </c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R297" s="225" t="s">
        <v>141</v>
      </c>
      <c r="AT297" s="225" t="s">
        <v>136</v>
      </c>
      <c r="AU297" s="225" t="s">
        <v>85</v>
      </c>
      <c r="AY297" s="19" t="s">
        <v>134</v>
      </c>
      <c r="BE297" s="226">
        <f>IF(N297="základní",J297,0)</f>
        <v>0</v>
      </c>
      <c r="BF297" s="226">
        <f>IF(N297="snížená",J297,0)</f>
        <v>0</v>
      </c>
      <c r="BG297" s="226">
        <f>IF(N297="zákl. přenesená",J297,0)</f>
        <v>0</v>
      </c>
      <c r="BH297" s="226">
        <f>IF(N297="sníž. přenesená",J297,0)</f>
        <v>0</v>
      </c>
      <c r="BI297" s="226">
        <f>IF(N297="nulová",J297,0)</f>
        <v>0</v>
      </c>
      <c r="BJ297" s="19" t="s">
        <v>83</v>
      </c>
      <c r="BK297" s="226">
        <f>ROUND(I297*H297,2)</f>
        <v>0</v>
      </c>
      <c r="BL297" s="19" t="s">
        <v>141</v>
      </c>
      <c r="BM297" s="225" t="s">
        <v>587</v>
      </c>
    </row>
    <row r="298" s="2" customFormat="1">
      <c r="A298" s="40"/>
      <c r="B298" s="41"/>
      <c r="C298" s="42"/>
      <c r="D298" s="227" t="s">
        <v>143</v>
      </c>
      <c r="E298" s="42"/>
      <c r="F298" s="228" t="s">
        <v>448</v>
      </c>
      <c r="G298" s="42"/>
      <c r="H298" s="42"/>
      <c r="I298" s="229"/>
      <c r="J298" s="42"/>
      <c r="K298" s="42"/>
      <c r="L298" s="46"/>
      <c r="M298" s="230"/>
      <c r="N298" s="231"/>
      <c r="O298" s="86"/>
      <c r="P298" s="86"/>
      <c r="Q298" s="86"/>
      <c r="R298" s="86"/>
      <c r="S298" s="86"/>
      <c r="T298" s="87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T298" s="19" t="s">
        <v>143</v>
      </c>
      <c r="AU298" s="19" t="s">
        <v>85</v>
      </c>
    </row>
    <row r="299" s="13" customFormat="1">
      <c r="A299" s="13"/>
      <c r="B299" s="232"/>
      <c r="C299" s="233"/>
      <c r="D299" s="234" t="s">
        <v>145</v>
      </c>
      <c r="E299" s="235" t="s">
        <v>19</v>
      </c>
      <c r="F299" s="236" t="s">
        <v>573</v>
      </c>
      <c r="G299" s="233"/>
      <c r="H299" s="237">
        <v>85.457999999999998</v>
      </c>
      <c r="I299" s="238"/>
      <c r="J299" s="233"/>
      <c r="K299" s="233"/>
      <c r="L299" s="239"/>
      <c r="M299" s="240"/>
      <c r="N299" s="241"/>
      <c r="O299" s="241"/>
      <c r="P299" s="241"/>
      <c r="Q299" s="241"/>
      <c r="R299" s="241"/>
      <c r="S299" s="241"/>
      <c r="T299" s="242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43" t="s">
        <v>145</v>
      </c>
      <c r="AU299" s="243" t="s">
        <v>85</v>
      </c>
      <c r="AV299" s="13" t="s">
        <v>85</v>
      </c>
      <c r="AW299" s="13" t="s">
        <v>35</v>
      </c>
      <c r="AX299" s="13" t="s">
        <v>76</v>
      </c>
      <c r="AY299" s="243" t="s">
        <v>134</v>
      </c>
    </row>
    <row r="300" s="14" customFormat="1">
      <c r="A300" s="14"/>
      <c r="B300" s="244"/>
      <c r="C300" s="245"/>
      <c r="D300" s="234" t="s">
        <v>145</v>
      </c>
      <c r="E300" s="246" t="s">
        <v>19</v>
      </c>
      <c r="F300" s="247" t="s">
        <v>147</v>
      </c>
      <c r="G300" s="245"/>
      <c r="H300" s="248">
        <v>85.457999999999998</v>
      </c>
      <c r="I300" s="249"/>
      <c r="J300" s="245"/>
      <c r="K300" s="245"/>
      <c r="L300" s="250"/>
      <c r="M300" s="251"/>
      <c r="N300" s="252"/>
      <c r="O300" s="252"/>
      <c r="P300" s="252"/>
      <c r="Q300" s="252"/>
      <c r="R300" s="252"/>
      <c r="S300" s="252"/>
      <c r="T300" s="253"/>
      <c r="U300" s="14"/>
      <c r="V300" s="14"/>
      <c r="W300" s="14"/>
      <c r="X300" s="14"/>
      <c r="Y300" s="14"/>
      <c r="Z300" s="14"/>
      <c r="AA300" s="14"/>
      <c r="AB300" s="14"/>
      <c r="AC300" s="14"/>
      <c r="AD300" s="14"/>
      <c r="AE300" s="14"/>
      <c r="AT300" s="254" t="s">
        <v>145</v>
      </c>
      <c r="AU300" s="254" t="s">
        <v>85</v>
      </c>
      <c r="AV300" s="14" t="s">
        <v>141</v>
      </c>
      <c r="AW300" s="14" t="s">
        <v>35</v>
      </c>
      <c r="AX300" s="14" t="s">
        <v>83</v>
      </c>
      <c r="AY300" s="254" t="s">
        <v>134</v>
      </c>
    </row>
    <row r="301" s="2" customFormat="1" ht="24.15" customHeight="1">
      <c r="A301" s="40"/>
      <c r="B301" s="41"/>
      <c r="C301" s="214" t="s">
        <v>449</v>
      </c>
      <c r="D301" s="214" t="s">
        <v>136</v>
      </c>
      <c r="E301" s="215" t="s">
        <v>450</v>
      </c>
      <c r="F301" s="216" t="s">
        <v>451</v>
      </c>
      <c r="G301" s="217" t="s">
        <v>225</v>
      </c>
      <c r="H301" s="218">
        <v>31.867999999999999</v>
      </c>
      <c r="I301" s="219"/>
      <c r="J301" s="220">
        <f>ROUND(I301*H301,2)</f>
        <v>0</v>
      </c>
      <c r="K301" s="216" t="s">
        <v>140</v>
      </c>
      <c r="L301" s="46"/>
      <c r="M301" s="221" t="s">
        <v>19</v>
      </c>
      <c r="N301" s="222" t="s">
        <v>47</v>
      </c>
      <c r="O301" s="86"/>
      <c r="P301" s="223">
        <f>O301*H301</f>
        <v>0</v>
      </c>
      <c r="Q301" s="223">
        <v>0</v>
      </c>
      <c r="R301" s="223">
        <f>Q301*H301</f>
        <v>0</v>
      </c>
      <c r="S301" s="223">
        <v>0</v>
      </c>
      <c r="T301" s="224">
        <f>S301*H301</f>
        <v>0</v>
      </c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R301" s="225" t="s">
        <v>141</v>
      </c>
      <c r="AT301" s="225" t="s">
        <v>136</v>
      </c>
      <c r="AU301" s="225" t="s">
        <v>85</v>
      </c>
      <c r="AY301" s="19" t="s">
        <v>134</v>
      </c>
      <c r="BE301" s="226">
        <f>IF(N301="základní",J301,0)</f>
        <v>0</v>
      </c>
      <c r="BF301" s="226">
        <f>IF(N301="snížená",J301,0)</f>
        <v>0</v>
      </c>
      <c r="BG301" s="226">
        <f>IF(N301="zákl. přenesená",J301,0)</f>
        <v>0</v>
      </c>
      <c r="BH301" s="226">
        <f>IF(N301="sníž. přenesená",J301,0)</f>
        <v>0</v>
      </c>
      <c r="BI301" s="226">
        <f>IF(N301="nulová",J301,0)</f>
        <v>0</v>
      </c>
      <c r="BJ301" s="19" t="s">
        <v>83</v>
      </c>
      <c r="BK301" s="226">
        <f>ROUND(I301*H301,2)</f>
        <v>0</v>
      </c>
      <c r="BL301" s="19" t="s">
        <v>141</v>
      </c>
      <c r="BM301" s="225" t="s">
        <v>588</v>
      </c>
    </row>
    <row r="302" s="2" customFormat="1">
      <c r="A302" s="40"/>
      <c r="B302" s="41"/>
      <c r="C302" s="42"/>
      <c r="D302" s="227" t="s">
        <v>143</v>
      </c>
      <c r="E302" s="42"/>
      <c r="F302" s="228" t="s">
        <v>453</v>
      </c>
      <c r="G302" s="42"/>
      <c r="H302" s="42"/>
      <c r="I302" s="229"/>
      <c r="J302" s="42"/>
      <c r="K302" s="42"/>
      <c r="L302" s="46"/>
      <c r="M302" s="230"/>
      <c r="N302" s="231"/>
      <c r="O302" s="86"/>
      <c r="P302" s="86"/>
      <c r="Q302" s="86"/>
      <c r="R302" s="86"/>
      <c r="S302" s="86"/>
      <c r="T302" s="87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T302" s="19" t="s">
        <v>143</v>
      </c>
      <c r="AU302" s="19" t="s">
        <v>85</v>
      </c>
    </row>
    <row r="303" s="13" customFormat="1">
      <c r="A303" s="13"/>
      <c r="B303" s="232"/>
      <c r="C303" s="233"/>
      <c r="D303" s="234" t="s">
        <v>145</v>
      </c>
      <c r="E303" s="235" t="s">
        <v>19</v>
      </c>
      <c r="F303" s="236" t="s">
        <v>582</v>
      </c>
      <c r="G303" s="233"/>
      <c r="H303" s="237">
        <v>31.867999999999999</v>
      </c>
      <c r="I303" s="238"/>
      <c r="J303" s="233"/>
      <c r="K303" s="233"/>
      <c r="L303" s="239"/>
      <c r="M303" s="240"/>
      <c r="N303" s="241"/>
      <c r="O303" s="241"/>
      <c r="P303" s="241"/>
      <c r="Q303" s="241"/>
      <c r="R303" s="241"/>
      <c r="S303" s="241"/>
      <c r="T303" s="242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T303" s="243" t="s">
        <v>145</v>
      </c>
      <c r="AU303" s="243" t="s">
        <v>85</v>
      </c>
      <c r="AV303" s="13" t="s">
        <v>85</v>
      </c>
      <c r="AW303" s="13" t="s">
        <v>35</v>
      </c>
      <c r="AX303" s="13" t="s">
        <v>76</v>
      </c>
      <c r="AY303" s="243" t="s">
        <v>134</v>
      </c>
    </row>
    <row r="304" s="14" customFormat="1">
      <c r="A304" s="14"/>
      <c r="B304" s="244"/>
      <c r="C304" s="245"/>
      <c r="D304" s="234" t="s">
        <v>145</v>
      </c>
      <c r="E304" s="246" t="s">
        <v>19</v>
      </c>
      <c r="F304" s="247" t="s">
        <v>147</v>
      </c>
      <c r="G304" s="245"/>
      <c r="H304" s="248">
        <v>31.867999999999999</v>
      </c>
      <c r="I304" s="249"/>
      <c r="J304" s="245"/>
      <c r="K304" s="245"/>
      <c r="L304" s="250"/>
      <c r="M304" s="251"/>
      <c r="N304" s="252"/>
      <c r="O304" s="252"/>
      <c r="P304" s="252"/>
      <c r="Q304" s="252"/>
      <c r="R304" s="252"/>
      <c r="S304" s="252"/>
      <c r="T304" s="253"/>
      <c r="U304" s="14"/>
      <c r="V304" s="14"/>
      <c r="W304" s="14"/>
      <c r="X304" s="14"/>
      <c r="Y304" s="14"/>
      <c r="Z304" s="14"/>
      <c r="AA304" s="14"/>
      <c r="AB304" s="14"/>
      <c r="AC304" s="14"/>
      <c r="AD304" s="14"/>
      <c r="AE304" s="14"/>
      <c r="AT304" s="254" t="s">
        <v>145</v>
      </c>
      <c r="AU304" s="254" t="s">
        <v>85</v>
      </c>
      <c r="AV304" s="14" t="s">
        <v>141</v>
      </c>
      <c r="AW304" s="14" t="s">
        <v>35</v>
      </c>
      <c r="AX304" s="14" t="s">
        <v>83</v>
      </c>
      <c r="AY304" s="254" t="s">
        <v>134</v>
      </c>
    </row>
    <row r="305" s="12" customFormat="1" ht="22.8" customHeight="1">
      <c r="A305" s="12"/>
      <c r="B305" s="198"/>
      <c r="C305" s="199"/>
      <c r="D305" s="200" t="s">
        <v>75</v>
      </c>
      <c r="E305" s="212" t="s">
        <v>454</v>
      </c>
      <c r="F305" s="212" t="s">
        <v>455</v>
      </c>
      <c r="G305" s="199"/>
      <c r="H305" s="199"/>
      <c r="I305" s="202"/>
      <c r="J305" s="213">
        <f>BK305</f>
        <v>0</v>
      </c>
      <c r="K305" s="199"/>
      <c r="L305" s="204"/>
      <c r="M305" s="205"/>
      <c r="N305" s="206"/>
      <c r="O305" s="206"/>
      <c r="P305" s="207">
        <f>SUM(P306:P309)</f>
        <v>0</v>
      </c>
      <c r="Q305" s="206"/>
      <c r="R305" s="207">
        <f>SUM(R306:R309)</f>
        <v>0</v>
      </c>
      <c r="S305" s="206"/>
      <c r="T305" s="208">
        <f>SUM(T306:T309)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09" t="s">
        <v>83</v>
      </c>
      <c r="AT305" s="210" t="s">
        <v>75</v>
      </c>
      <c r="AU305" s="210" t="s">
        <v>83</v>
      </c>
      <c r="AY305" s="209" t="s">
        <v>134</v>
      </c>
      <c r="BK305" s="211">
        <f>SUM(BK306:BK309)</f>
        <v>0</v>
      </c>
    </row>
    <row r="306" s="2" customFormat="1" ht="24.15" customHeight="1">
      <c r="A306" s="40"/>
      <c r="B306" s="41"/>
      <c r="C306" s="214" t="s">
        <v>456</v>
      </c>
      <c r="D306" s="214" t="s">
        <v>136</v>
      </c>
      <c r="E306" s="215" t="s">
        <v>457</v>
      </c>
      <c r="F306" s="216" t="s">
        <v>458</v>
      </c>
      <c r="G306" s="217" t="s">
        <v>225</v>
      </c>
      <c r="H306" s="218">
        <v>315.85000000000002</v>
      </c>
      <c r="I306" s="219"/>
      <c r="J306" s="220">
        <f>ROUND(I306*H306,2)</f>
        <v>0</v>
      </c>
      <c r="K306" s="216" t="s">
        <v>140</v>
      </c>
      <c r="L306" s="46"/>
      <c r="M306" s="221" t="s">
        <v>19</v>
      </c>
      <c r="N306" s="222" t="s">
        <v>47</v>
      </c>
      <c r="O306" s="86"/>
      <c r="P306" s="223">
        <f>O306*H306</f>
        <v>0</v>
      </c>
      <c r="Q306" s="223">
        <v>0</v>
      </c>
      <c r="R306" s="223">
        <f>Q306*H306</f>
        <v>0</v>
      </c>
      <c r="S306" s="223">
        <v>0</v>
      </c>
      <c r="T306" s="224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25" t="s">
        <v>141</v>
      </c>
      <c r="AT306" s="225" t="s">
        <v>136</v>
      </c>
      <c r="AU306" s="225" t="s">
        <v>85</v>
      </c>
      <c r="AY306" s="19" t="s">
        <v>134</v>
      </c>
      <c r="BE306" s="226">
        <f>IF(N306="základní",J306,0)</f>
        <v>0</v>
      </c>
      <c r="BF306" s="226">
        <f>IF(N306="snížená",J306,0)</f>
        <v>0</v>
      </c>
      <c r="BG306" s="226">
        <f>IF(N306="zákl. přenesená",J306,0)</f>
        <v>0</v>
      </c>
      <c r="BH306" s="226">
        <f>IF(N306="sníž. přenesená",J306,0)</f>
        <v>0</v>
      </c>
      <c r="BI306" s="226">
        <f>IF(N306="nulová",J306,0)</f>
        <v>0</v>
      </c>
      <c r="BJ306" s="19" t="s">
        <v>83</v>
      </c>
      <c r="BK306" s="226">
        <f>ROUND(I306*H306,2)</f>
        <v>0</v>
      </c>
      <c r="BL306" s="19" t="s">
        <v>141</v>
      </c>
      <c r="BM306" s="225" t="s">
        <v>589</v>
      </c>
    </row>
    <row r="307" s="2" customFormat="1">
      <c r="A307" s="40"/>
      <c r="B307" s="41"/>
      <c r="C307" s="42"/>
      <c r="D307" s="227" t="s">
        <v>143</v>
      </c>
      <c r="E307" s="42"/>
      <c r="F307" s="228" t="s">
        <v>460</v>
      </c>
      <c r="G307" s="42"/>
      <c r="H307" s="42"/>
      <c r="I307" s="229"/>
      <c r="J307" s="42"/>
      <c r="K307" s="42"/>
      <c r="L307" s="46"/>
      <c r="M307" s="230"/>
      <c r="N307" s="231"/>
      <c r="O307" s="86"/>
      <c r="P307" s="86"/>
      <c r="Q307" s="86"/>
      <c r="R307" s="86"/>
      <c r="S307" s="86"/>
      <c r="T307" s="87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9" t="s">
        <v>143</v>
      </c>
      <c r="AU307" s="19" t="s">
        <v>85</v>
      </c>
    </row>
    <row r="308" s="2" customFormat="1" ht="24.15" customHeight="1">
      <c r="A308" s="40"/>
      <c r="B308" s="41"/>
      <c r="C308" s="214" t="s">
        <v>461</v>
      </c>
      <c r="D308" s="214" t="s">
        <v>136</v>
      </c>
      <c r="E308" s="215" t="s">
        <v>462</v>
      </c>
      <c r="F308" s="216" t="s">
        <v>463</v>
      </c>
      <c r="G308" s="217" t="s">
        <v>225</v>
      </c>
      <c r="H308" s="218">
        <v>315.85000000000002</v>
      </c>
      <c r="I308" s="219"/>
      <c r="J308" s="220">
        <f>ROUND(I308*H308,2)</f>
        <v>0</v>
      </c>
      <c r="K308" s="216" t="s">
        <v>140</v>
      </c>
      <c r="L308" s="46"/>
      <c r="M308" s="221" t="s">
        <v>19</v>
      </c>
      <c r="N308" s="222" t="s">
        <v>47</v>
      </c>
      <c r="O308" s="86"/>
      <c r="P308" s="223">
        <f>O308*H308</f>
        <v>0</v>
      </c>
      <c r="Q308" s="223">
        <v>0</v>
      </c>
      <c r="R308" s="223">
        <f>Q308*H308</f>
        <v>0</v>
      </c>
      <c r="S308" s="223">
        <v>0</v>
      </c>
      <c r="T308" s="224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25" t="s">
        <v>141</v>
      </c>
      <c r="AT308" s="225" t="s">
        <v>136</v>
      </c>
      <c r="AU308" s="225" t="s">
        <v>85</v>
      </c>
      <c r="AY308" s="19" t="s">
        <v>134</v>
      </c>
      <c r="BE308" s="226">
        <f>IF(N308="základní",J308,0)</f>
        <v>0</v>
      </c>
      <c r="BF308" s="226">
        <f>IF(N308="snížená",J308,0)</f>
        <v>0</v>
      </c>
      <c r="BG308" s="226">
        <f>IF(N308="zákl. přenesená",J308,0)</f>
        <v>0</v>
      </c>
      <c r="BH308" s="226">
        <f>IF(N308="sníž. přenesená",J308,0)</f>
        <v>0</v>
      </c>
      <c r="BI308" s="226">
        <f>IF(N308="nulová",J308,0)</f>
        <v>0</v>
      </c>
      <c r="BJ308" s="19" t="s">
        <v>83</v>
      </c>
      <c r="BK308" s="226">
        <f>ROUND(I308*H308,2)</f>
        <v>0</v>
      </c>
      <c r="BL308" s="19" t="s">
        <v>141</v>
      </c>
      <c r="BM308" s="225" t="s">
        <v>590</v>
      </c>
    </row>
    <row r="309" s="2" customFormat="1">
      <c r="A309" s="40"/>
      <c r="B309" s="41"/>
      <c r="C309" s="42"/>
      <c r="D309" s="227" t="s">
        <v>143</v>
      </c>
      <c r="E309" s="42"/>
      <c r="F309" s="228" t="s">
        <v>465</v>
      </c>
      <c r="G309" s="42"/>
      <c r="H309" s="42"/>
      <c r="I309" s="229"/>
      <c r="J309" s="42"/>
      <c r="K309" s="42"/>
      <c r="L309" s="46"/>
      <c r="M309" s="230"/>
      <c r="N309" s="231"/>
      <c r="O309" s="86"/>
      <c r="P309" s="86"/>
      <c r="Q309" s="86"/>
      <c r="R309" s="86"/>
      <c r="S309" s="86"/>
      <c r="T309" s="87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9" t="s">
        <v>143</v>
      </c>
      <c r="AU309" s="19" t="s">
        <v>85</v>
      </c>
    </row>
    <row r="310" s="12" customFormat="1" ht="25.92" customHeight="1">
      <c r="A310" s="12"/>
      <c r="B310" s="198"/>
      <c r="C310" s="199"/>
      <c r="D310" s="200" t="s">
        <v>75</v>
      </c>
      <c r="E310" s="201" t="s">
        <v>466</v>
      </c>
      <c r="F310" s="201" t="s">
        <v>467</v>
      </c>
      <c r="G310" s="199"/>
      <c r="H310" s="199"/>
      <c r="I310" s="202"/>
      <c r="J310" s="203">
        <f>BK310</f>
        <v>0</v>
      </c>
      <c r="K310" s="199"/>
      <c r="L310" s="204"/>
      <c r="M310" s="205"/>
      <c r="N310" s="206"/>
      <c r="O310" s="206"/>
      <c r="P310" s="207">
        <f>SUM(P311:P319)</f>
        <v>0</v>
      </c>
      <c r="Q310" s="206"/>
      <c r="R310" s="207">
        <f>SUM(R311:R319)</f>
        <v>0.034964999999999996</v>
      </c>
      <c r="S310" s="206"/>
      <c r="T310" s="208">
        <f>SUM(T311:T319)</f>
        <v>0</v>
      </c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R310" s="209" t="s">
        <v>85</v>
      </c>
      <c r="AT310" s="210" t="s">
        <v>75</v>
      </c>
      <c r="AU310" s="210" t="s">
        <v>76</v>
      </c>
      <c r="AY310" s="209" t="s">
        <v>134</v>
      </c>
      <c r="BK310" s="211">
        <f>SUM(BK311:BK319)</f>
        <v>0</v>
      </c>
    </row>
    <row r="311" s="2" customFormat="1" ht="16.5" customHeight="1">
      <c r="A311" s="40"/>
      <c r="B311" s="41"/>
      <c r="C311" s="214" t="s">
        <v>468</v>
      </c>
      <c r="D311" s="214" t="s">
        <v>136</v>
      </c>
      <c r="E311" s="215" t="s">
        <v>469</v>
      </c>
      <c r="F311" s="216" t="s">
        <v>470</v>
      </c>
      <c r="G311" s="217" t="s">
        <v>139</v>
      </c>
      <c r="H311" s="218">
        <v>100</v>
      </c>
      <c r="I311" s="219"/>
      <c r="J311" s="220">
        <f>ROUND(I311*H311,2)</f>
        <v>0</v>
      </c>
      <c r="K311" s="216" t="s">
        <v>140</v>
      </c>
      <c r="L311" s="46"/>
      <c r="M311" s="221" t="s">
        <v>19</v>
      </c>
      <c r="N311" s="222" t="s">
        <v>47</v>
      </c>
      <c r="O311" s="86"/>
      <c r="P311" s="223">
        <f>O311*H311</f>
        <v>0</v>
      </c>
      <c r="Q311" s="223">
        <v>0</v>
      </c>
      <c r="R311" s="223">
        <f>Q311*H311</f>
        <v>0</v>
      </c>
      <c r="S311" s="223">
        <v>0</v>
      </c>
      <c r="T311" s="224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25" t="s">
        <v>229</v>
      </c>
      <c r="AT311" s="225" t="s">
        <v>136</v>
      </c>
      <c r="AU311" s="225" t="s">
        <v>83</v>
      </c>
      <c r="AY311" s="19" t="s">
        <v>134</v>
      </c>
      <c r="BE311" s="226">
        <f>IF(N311="základní",J311,0)</f>
        <v>0</v>
      </c>
      <c r="BF311" s="226">
        <f>IF(N311="snížená",J311,0)</f>
        <v>0</v>
      </c>
      <c r="BG311" s="226">
        <f>IF(N311="zákl. přenesená",J311,0)</f>
        <v>0</v>
      </c>
      <c r="BH311" s="226">
        <f>IF(N311="sníž. přenesená",J311,0)</f>
        <v>0</v>
      </c>
      <c r="BI311" s="226">
        <f>IF(N311="nulová",J311,0)</f>
        <v>0</v>
      </c>
      <c r="BJ311" s="19" t="s">
        <v>83</v>
      </c>
      <c r="BK311" s="226">
        <f>ROUND(I311*H311,2)</f>
        <v>0</v>
      </c>
      <c r="BL311" s="19" t="s">
        <v>229</v>
      </c>
      <c r="BM311" s="225" t="s">
        <v>591</v>
      </c>
    </row>
    <row r="312" s="2" customFormat="1">
      <c r="A312" s="40"/>
      <c r="B312" s="41"/>
      <c r="C312" s="42"/>
      <c r="D312" s="227" t="s">
        <v>143</v>
      </c>
      <c r="E312" s="42"/>
      <c r="F312" s="228" t="s">
        <v>472</v>
      </c>
      <c r="G312" s="42"/>
      <c r="H312" s="42"/>
      <c r="I312" s="229"/>
      <c r="J312" s="42"/>
      <c r="K312" s="42"/>
      <c r="L312" s="46"/>
      <c r="M312" s="230"/>
      <c r="N312" s="231"/>
      <c r="O312" s="86"/>
      <c r="P312" s="86"/>
      <c r="Q312" s="86"/>
      <c r="R312" s="86"/>
      <c r="S312" s="86"/>
      <c r="T312" s="87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9" t="s">
        <v>143</v>
      </c>
      <c r="AU312" s="19" t="s">
        <v>83</v>
      </c>
    </row>
    <row r="313" s="13" customFormat="1">
      <c r="A313" s="13"/>
      <c r="B313" s="232"/>
      <c r="C313" s="233"/>
      <c r="D313" s="234" t="s">
        <v>145</v>
      </c>
      <c r="E313" s="235" t="s">
        <v>19</v>
      </c>
      <c r="F313" s="236" t="s">
        <v>592</v>
      </c>
      <c r="G313" s="233"/>
      <c r="H313" s="237">
        <v>100</v>
      </c>
      <c r="I313" s="238"/>
      <c r="J313" s="233"/>
      <c r="K313" s="233"/>
      <c r="L313" s="239"/>
      <c r="M313" s="240"/>
      <c r="N313" s="241"/>
      <c r="O313" s="241"/>
      <c r="P313" s="241"/>
      <c r="Q313" s="241"/>
      <c r="R313" s="241"/>
      <c r="S313" s="241"/>
      <c r="T313" s="242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T313" s="243" t="s">
        <v>145</v>
      </c>
      <c r="AU313" s="243" t="s">
        <v>83</v>
      </c>
      <c r="AV313" s="13" t="s">
        <v>85</v>
      </c>
      <c r="AW313" s="13" t="s">
        <v>35</v>
      </c>
      <c r="AX313" s="13" t="s">
        <v>76</v>
      </c>
      <c r="AY313" s="243" t="s">
        <v>134</v>
      </c>
    </row>
    <row r="314" s="14" customFormat="1">
      <c r="A314" s="14"/>
      <c r="B314" s="244"/>
      <c r="C314" s="245"/>
      <c r="D314" s="234" t="s">
        <v>145</v>
      </c>
      <c r="E314" s="246" t="s">
        <v>19</v>
      </c>
      <c r="F314" s="247" t="s">
        <v>147</v>
      </c>
      <c r="G314" s="245"/>
      <c r="H314" s="248">
        <v>100</v>
      </c>
      <c r="I314" s="249"/>
      <c r="J314" s="245"/>
      <c r="K314" s="245"/>
      <c r="L314" s="250"/>
      <c r="M314" s="251"/>
      <c r="N314" s="252"/>
      <c r="O314" s="252"/>
      <c r="P314" s="252"/>
      <c r="Q314" s="252"/>
      <c r="R314" s="252"/>
      <c r="S314" s="252"/>
      <c r="T314" s="253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T314" s="254" t="s">
        <v>145</v>
      </c>
      <c r="AU314" s="254" t="s">
        <v>83</v>
      </c>
      <c r="AV314" s="14" t="s">
        <v>141</v>
      </c>
      <c r="AW314" s="14" t="s">
        <v>35</v>
      </c>
      <c r="AX314" s="14" t="s">
        <v>83</v>
      </c>
      <c r="AY314" s="254" t="s">
        <v>134</v>
      </c>
    </row>
    <row r="315" s="2" customFormat="1" ht="16.5" customHeight="1">
      <c r="A315" s="40"/>
      <c r="B315" s="41"/>
      <c r="C315" s="255" t="s">
        <v>474</v>
      </c>
      <c r="D315" s="255" t="s">
        <v>236</v>
      </c>
      <c r="E315" s="256" t="s">
        <v>475</v>
      </c>
      <c r="F315" s="257" t="s">
        <v>476</v>
      </c>
      <c r="G315" s="258" t="s">
        <v>139</v>
      </c>
      <c r="H315" s="259">
        <v>116.55</v>
      </c>
      <c r="I315" s="260"/>
      <c r="J315" s="261">
        <f>ROUND(I315*H315,2)</f>
        <v>0</v>
      </c>
      <c r="K315" s="257" t="s">
        <v>140</v>
      </c>
      <c r="L315" s="262"/>
      <c r="M315" s="263" t="s">
        <v>19</v>
      </c>
      <c r="N315" s="264" t="s">
        <v>47</v>
      </c>
      <c r="O315" s="86"/>
      <c r="P315" s="223">
        <f>O315*H315</f>
        <v>0</v>
      </c>
      <c r="Q315" s="223">
        <v>0.00029999999999999997</v>
      </c>
      <c r="R315" s="223">
        <f>Q315*H315</f>
        <v>0.034964999999999996</v>
      </c>
      <c r="S315" s="223">
        <v>0</v>
      </c>
      <c r="T315" s="224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25" t="s">
        <v>326</v>
      </c>
      <c r="AT315" s="225" t="s">
        <v>236</v>
      </c>
      <c r="AU315" s="225" t="s">
        <v>83</v>
      </c>
      <c r="AY315" s="19" t="s">
        <v>134</v>
      </c>
      <c r="BE315" s="226">
        <f>IF(N315="základní",J315,0)</f>
        <v>0</v>
      </c>
      <c r="BF315" s="226">
        <f>IF(N315="snížená",J315,0)</f>
        <v>0</v>
      </c>
      <c r="BG315" s="226">
        <f>IF(N315="zákl. přenesená",J315,0)</f>
        <v>0</v>
      </c>
      <c r="BH315" s="226">
        <f>IF(N315="sníž. přenesená",J315,0)</f>
        <v>0</v>
      </c>
      <c r="BI315" s="226">
        <f>IF(N315="nulová",J315,0)</f>
        <v>0</v>
      </c>
      <c r="BJ315" s="19" t="s">
        <v>83</v>
      </c>
      <c r="BK315" s="226">
        <f>ROUND(I315*H315,2)</f>
        <v>0</v>
      </c>
      <c r="BL315" s="19" t="s">
        <v>229</v>
      </c>
      <c r="BM315" s="225" t="s">
        <v>593</v>
      </c>
    </row>
    <row r="316" s="13" customFormat="1">
      <c r="A316" s="13"/>
      <c r="B316" s="232"/>
      <c r="C316" s="233"/>
      <c r="D316" s="234" t="s">
        <v>145</v>
      </c>
      <c r="E316" s="235" t="s">
        <v>19</v>
      </c>
      <c r="F316" s="236" t="s">
        <v>594</v>
      </c>
      <c r="G316" s="233"/>
      <c r="H316" s="237">
        <v>116.55</v>
      </c>
      <c r="I316" s="238"/>
      <c r="J316" s="233"/>
      <c r="K316" s="233"/>
      <c r="L316" s="239"/>
      <c r="M316" s="240"/>
      <c r="N316" s="241"/>
      <c r="O316" s="241"/>
      <c r="P316" s="241"/>
      <c r="Q316" s="241"/>
      <c r="R316" s="241"/>
      <c r="S316" s="241"/>
      <c r="T316" s="242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43" t="s">
        <v>145</v>
      </c>
      <c r="AU316" s="243" t="s">
        <v>83</v>
      </c>
      <c r="AV316" s="13" t="s">
        <v>85</v>
      </c>
      <c r="AW316" s="13" t="s">
        <v>35</v>
      </c>
      <c r="AX316" s="13" t="s">
        <v>76</v>
      </c>
      <c r="AY316" s="243" t="s">
        <v>134</v>
      </c>
    </row>
    <row r="317" s="14" customFormat="1">
      <c r="A317" s="14"/>
      <c r="B317" s="244"/>
      <c r="C317" s="245"/>
      <c r="D317" s="234" t="s">
        <v>145</v>
      </c>
      <c r="E317" s="246" t="s">
        <v>19</v>
      </c>
      <c r="F317" s="247" t="s">
        <v>147</v>
      </c>
      <c r="G317" s="245"/>
      <c r="H317" s="248">
        <v>116.55</v>
      </c>
      <c r="I317" s="249"/>
      <c r="J317" s="245"/>
      <c r="K317" s="245"/>
      <c r="L317" s="250"/>
      <c r="M317" s="251"/>
      <c r="N317" s="252"/>
      <c r="O317" s="252"/>
      <c r="P317" s="252"/>
      <c r="Q317" s="252"/>
      <c r="R317" s="252"/>
      <c r="S317" s="252"/>
      <c r="T317" s="253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T317" s="254" t="s">
        <v>145</v>
      </c>
      <c r="AU317" s="254" t="s">
        <v>83</v>
      </c>
      <c r="AV317" s="14" t="s">
        <v>141</v>
      </c>
      <c r="AW317" s="14" t="s">
        <v>35</v>
      </c>
      <c r="AX317" s="14" t="s">
        <v>83</v>
      </c>
      <c r="AY317" s="254" t="s">
        <v>134</v>
      </c>
    </row>
    <row r="318" s="2" customFormat="1" ht="24.15" customHeight="1">
      <c r="A318" s="40"/>
      <c r="B318" s="41"/>
      <c r="C318" s="214" t="s">
        <v>479</v>
      </c>
      <c r="D318" s="214" t="s">
        <v>136</v>
      </c>
      <c r="E318" s="215" t="s">
        <v>480</v>
      </c>
      <c r="F318" s="216" t="s">
        <v>481</v>
      </c>
      <c r="G318" s="217" t="s">
        <v>225</v>
      </c>
      <c r="H318" s="218">
        <v>0.035000000000000003</v>
      </c>
      <c r="I318" s="219"/>
      <c r="J318" s="220">
        <f>ROUND(I318*H318,2)</f>
        <v>0</v>
      </c>
      <c r="K318" s="216" t="s">
        <v>140</v>
      </c>
      <c r="L318" s="46"/>
      <c r="M318" s="221" t="s">
        <v>19</v>
      </c>
      <c r="N318" s="222" t="s">
        <v>47</v>
      </c>
      <c r="O318" s="86"/>
      <c r="P318" s="223">
        <f>O318*H318</f>
        <v>0</v>
      </c>
      <c r="Q318" s="223">
        <v>0</v>
      </c>
      <c r="R318" s="223">
        <f>Q318*H318</f>
        <v>0</v>
      </c>
      <c r="S318" s="223">
        <v>0</v>
      </c>
      <c r="T318" s="224">
        <f>S318*H318</f>
        <v>0</v>
      </c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R318" s="225" t="s">
        <v>229</v>
      </c>
      <c r="AT318" s="225" t="s">
        <v>136</v>
      </c>
      <c r="AU318" s="225" t="s">
        <v>83</v>
      </c>
      <c r="AY318" s="19" t="s">
        <v>134</v>
      </c>
      <c r="BE318" s="226">
        <f>IF(N318="základní",J318,0)</f>
        <v>0</v>
      </c>
      <c r="BF318" s="226">
        <f>IF(N318="snížená",J318,0)</f>
        <v>0</v>
      </c>
      <c r="BG318" s="226">
        <f>IF(N318="zákl. přenesená",J318,0)</f>
        <v>0</v>
      </c>
      <c r="BH318" s="226">
        <f>IF(N318="sníž. přenesená",J318,0)</f>
        <v>0</v>
      </c>
      <c r="BI318" s="226">
        <f>IF(N318="nulová",J318,0)</f>
        <v>0</v>
      </c>
      <c r="BJ318" s="19" t="s">
        <v>83</v>
      </c>
      <c r="BK318" s="226">
        <f>ROUND(I318*H318,2)</f>
        <v>0</v>
      </c>
      <c r="BL318" s="19" t="s">
        <v>229</v>
      </c>
      <c r="BM318" s="225" t="s">
        <v>595</v>
      </c>
    </row>
    <row r="319" s="2" customFormat="1">
      <c r="A319" s="40"/>
      <c r="B319" s="41"/>
      <c r="C319" s="42"/>
      <c r="D319" s="227" t="s">
        <v>143</v>
      </c>
      <c r="E319" s="42"/>
      <c r="F319" s="228" t="s">
        <v>483</v>
      </c>
      <c r="G319" s="42"/>
      <c r="H319" s="42"/>
      <c r="I319" s="229"/>
      <c r="J319" s="42"/>
      <c r="K319" s="42"/>
      <c r="L319" s="46"/>
      <c r="M319" s="275"/>
      <c r="N319" s="276"/>
      <c r="O319" s="277"/>
      <c r="P319" s="277"/>
      <c r="Q319" s="277"/>
      <c r="R319" s="277"/>
      <c r="S319" s="277"/>
      <c r="T319" s="278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T319" s="19" t="s">
        <v>143</v>
      </c>
      <c r="AU319" s="19" t="s">
        <v>83</v>
      </c>
    </row>
    <row r="320" s="2" customFormat="1" ht="6.96" customHeight="1">
      <c r="A320" s="40"/>
      <c r="B320" s="61"/>
      <c r="C320" s="62"/>
      <c r="D320" s="62"/>
      <c r="E320" s="62"/>
      <c r="F320" s="62"/>
      <c r="G320" s="62"/>
      <c r="H320" s="62"/>
      <c r="I320" s="62"/>
      <c r="J320" s="62"/>
      <c r="K320" s="62"/>
      <c r="L320" s="46"/>
      <c r="M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</row>
  </sheetData>
  <sheetProtection sheet="1" autoFilter="0" formatColumns="0" formatRows="0" objects="1" scenarios="1" spinCount="100000" saltValue="QCtOfMyqqVB2U88ON4xYJNDrYa6QSHlJLhOBPix4Vpn6ESA3Oj4X1nci7+ZYWE2mHpS21eghySKVdkxXIenxBQ==" hashValue="nUapCARWbTw6QYKXMZdlmGXaWcpObExgSX9QH/vAU7GdxsDCR8ocUkYARLXSzgiVdkRnmmQJgJpyi2F6TRIvHQ==" algorithmName="SHA-512" password="CC35"/>
  <autoFilter ref="C91:K319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hyperlinks>
    <hyperlink ref="F96" r:id="rId1" display="https://podminky.urs.cz/item/CS_URS_2025_01/113106123"/>
    <hyperlink ref="F100" r:id="rId2" display="https://podminky.urs.cz/item/CS_URS_2025_01/113107122"/>
    <hyperlink ref="F104" r:id="rId3" display="https://podminky.urs.cz/item/CS_URS_2025_01/113107131"/>
    <hyperlink ref="F108" r:id="rId4" display="https://podminky.urs.cz/item/CS_URS_2025_01/113107142"/>
    <hyperlink ref="F112" r:id="rId5" display="https://podminky.urs.cz/item/CS_URS_2025_01/113107222"/>
    <hyperlink ref="F116" r:id="rId6" display="https://podminky.urs.cz/item/CS_URS_2025_01/113107230"/>
    <hyperlink ref="F120" r:id="rId7" display="https://podminky.urs.cz/item/CS_URS_2025_01/113107241"/>
    <hyperlink ref="F124" r:id="rId8" display="https://podminky.urs.cz/item/CS_URS_2025_01/113202111"/>
    <hyperlink ref="F128" r:id="rId9" display="https://podminky.urs.cz/item/CS_URS_2025_01/113204111"/>
    <hyperlink ref="F132" r:id="rId10" display="https://podminky.urs.cz/item/CS_URS_2025_01/121151113"/>
    <hyperlink ref="F139" r:id="rId11" display="https://podminky.urs.cz/item/CS_URS_2025_01/162251102"/>
    <hyperlink ref="F143" r:id="rId12" display="https://podminky.urs.cz/item/CS_URS_2025_01/162751117"/>
    <hyperlink ref="F147" r:id="rId13" display="https://podminky.urs.cz/item/CS_URS_2025_01/171201201"/>
    <hyperlink ref="F151" r:id="rId14" display="https://podminky.urs.cz/item/CS_URS_2025_01/171201231"/>
    <hyperlink ref="F155" r:id="rId15" display="https://podminky.urs.cz/item/CS_URS_2025_01/181311103"/>
    <hyperlink ref="F162" r:id="rId16" display="https://podminky.urs.cz/item/CS_URS_2025_01/181411131"/>
    <hyperlink ref="F169" r:id="rId17" display="https://podminky.urs.cz/item/CS_URS_2025_01/181951111"/>
    <hyperlink ref="F173" r:id="rId18" display="https://podminky.urs.cz/item/CS_URS_2025_01/181951112"/>
    <hyperlink ref="F177" r:id="rId19" display="https://podminky.urs.cz/item/CS_URS_2025_01/184818232"/>
    <hyperlink ref="F182" r:id="rId20" display="https://podminky.urs.cz/item/CS_URS_2025_01/564851111"/>
    <hyperlink ref="F187" r:id="rId21" display="https://podminky.urs.cz/item/CS_URS_2025_01/565145101"/>
    <hyperlink ref="F194" r:id="rId22" display="https://podminky.urs.cz/item/CS_URS_2025_01/573111112"/>
    <hyperlink ref="F198" r:id="rId23" display="https://podminky.urs.cz/item/CS_URS_2025_01/573211109"/>
    <hyperlink ref="F202" r:id="rId24" display="https://podminky.urs.cz/item/CS_URS_2025_01/577144111"/>
    <hyperlink ref="F206" r:id="rId25" display="https://podminky.urs.cz/item/CS_URS_2025_01/596211112"/>
    <hyperlink ref="F214" r:id="rId26" display="https://podminky.urs.cz/item/CS_URS_2025_01/596212210"/>
    <hyperlink ref="F230" r:id="rId27" display="https://podminky.urs.cz/item/CS_URS_2025_01/916131113"/>
    <hyperlink ref="F236" r:id="rId28" display="https://podminky.urs.cz/item/CS_URS_2025_01/916231113"/>
    <hyperlink ref="F242" r:id="rId29" display="https://podminky.urs.cz/item/CS_URS_2025_01/916991121"/>
    <hyperlink ref="F247" r:id="rId30" display="https://podminky.urs.cz/item/CS_URS_2025_01/919112222"/>
    <hyperlink ref="F252" r:id="rId31" display="https://podminky.urs.cz/item/CS_URS_2025_01/919122121"/>
    <hyperlink ref="F257" r:id="rId32" display="https://podminky.urs.cz/item/CS_URS_2025_01/919735112"/>
    <hyperlink ref="F261" r:id="rId33" display="https://podminky.urs.cz/item/CS_URS_2025_01/938908411"/>
    <hyperlink ref="F266" r:id="rId34" display="https://podminky.urs.cz/item/CS_URS_2025_01/997221551"/>
    <hyperlink ref="F270" r:id="rId35" display="https://podminky.urs.cz/item/CS_URS_2025_01/997221559"/>
    <hyperlink ref="F274" r:id="rId36" display="https://podminky.urs.cz/item/CS_URS_2025_01/997221561"/>
    <hyperlink ref="F279" r:id="rId37" display="https://podminky.urs.cz/item/CS_URS_2025_01/997221569"/>
    <hyperlink ref="F283" r:id="rId38" display="https://podminky.urs.cz/item/CS_URS_2025_01/997221571"/>
    <hyperlink ref="F288" r:id="rId39" display="https://podminky.urs.cz/item/CS_URS_2025_01/997221579"/>
    <hyperlink ref="F292" r:id="rId40" display="https://podminky.urs.cz/item/CS_URS_2025_01/997221861"/>
    <hyperlink ref="F298" r:id="rId41" display="https://podminky.urs.cz/item/CS_URS_2025_01/997221873"/>
    <hyperlink ref="F302" r:id="rId42" display="https://podminky.urs.cz/item/CS_URS_2025_01/997221875"/>
    <hyperlink ref="F307" r:id="rId43" display="https://podminky.urs.cz/item/CS_URS_2025_01/998223011"/>
    <hyperlink ref="F309" r:id="rId44" display="https://podminky.urs.cz/item/CS_URS_2025_01/998223091"/>
    <hyperlink ref="F312" r:id="rId45" display="https://podminky.urs.cz/item/CS_URS_2025_01/711161173"/>
    <hyperlink ref="F319" r:id="rId46" display="https://podminky.urs.cz/item/CS_URS_2025_01/9987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96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85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Chodníky Chodovická úsek od ul. Náchodská po ul. Běchorská</v>
      </c>
      <c r="F7" s="144"/>
      <c r="G7" s="144"/>
      <c r="H7" s="144"/>
      <c r="L7" s="22"/>
    </row>
    <row r="8" s="1" customFormat="1" ht="12" customHeight="1">
      <c r="B8" s="22"/>
      <c r="D8" s="144" t="s">
        <v>104</v>
      </c>
      <c r="L8" s="22"/>
    </row>
    <row r="9" s="2" customFormat="1" ht="16.5" customHeight="1">
      <c r="A9" s="40"/>
      <c r="B9" s="46"/>
      <c r="C9" s="40"/>
      <c r="D9" s="40"/>
      <c r="E9" s="145" t="s">
        <v>105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 ht="12" customHeight="1">
      <c r="A10" s="40"/>
      <c r="B10" s="46"/>
      <c r="C10" s="40"/>
      <c r="D10" s="144" t="s">
        <v>106</v>
      </c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6.5" customHeight="1">
      <c r="A11" s="40"/>
      <c r="B11" s="46"/>
      <c r="C11" s="40"/>
      <c r="D11" s="40"/>
      <c r="E11" s="147" t="s">
        <v>596</v>
      </c>
      <c r="F11" s="40"/>
      <c r="G11" s="40"/>
      <c r="H11" s="40"/>
      <c r="I11" s="40"/>
      <c r="J11" s="40"/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>
      <c r="A12" s="40"/>
      <c r="B12" s="46"/>
      <c r="C12" s="40"/>
      <c r="D12" s="40"/>
      <c r="E12" s="40"/>
      <c r="F12" s="40"/>
      <c r="G12" s="40"/>
      <c r="H12" s="40"/>
      <c r="I12" s="40"/>
      <c r="J12" s="40"/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2" customHeight="1">
      <c r="A13" s="40"/>
      <c r="B13" s="46"/>
      <c r="C13" s="40"/>
      <c r="D13" s="144" t="s">
        <v>18</v>
      </c>
      <c r="E13" s="40"/>
      <c r="F13" s="135" t="s">
        <v>19</v>
      </c>
      <c r="G13" s="40"/>
      <c r="H13" s="40"/>
      <c r="I13" s="144" t="s">
        <v>20</v>
      </c>
      <c r="J13" s="135" t="s">
        <v>19</v>
      </c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21</v>
      </c>
      <c r="E14" s="40"/>
      <c r="F14" s="135" t="s">
        <v>22</v>
      </c>
      <c r="G14" s="40"/>
      <c r="H14" s="40"/>
      <c r="I14" s="144" t="s">
        <v>23</v>
      </c>
      <c r="J14" s="148" t="str">
        <f>'Rekapitulace stavby'!AN8</f>
        <v>24. 6. 2025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0.8" customHeight="1">
      <c r="A15" s="40"/>
      <c r="B15" s="46"/>
      <c r="C15" s="40"/>
      <c r="D15" s="40"/>
      <c r="E15" s="40"/>
      <c r="F15" s="40"/>
      <c r="G15" s="40"/>
      <c r="H15" s="40"/>
      <c r="I15" s="40"/>
      <c r="J15" s="40"/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12" customHeight="1">
      <c r="A16" s="40"/>
      <c r="B16" s="46"/>
      <c r="C16" s="40"/>
      <c r="D16" s="144" t="s">
        <v>25</v>
      </c>
      <c r="E16" s="40"/>
      <c r="F16" s="40"/>
      <c r="G16" s="40"/>
      <c r="H16" s="40"/>
      <c r="I16" s="144" t="s">
        <v>26</v>
      </c>
      <c r="J16" s="135" t="s">
        <v>19</v>
      </c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8" customHeight="1">
      <c r="A17" s="40"/>
      <c r="B17" s="46"/>
      <c r="C17" s="40"/>
      <c r="D17" s="40"/>
      <c r="E17" s="135" t="s">
        <v>27</v>
      </c>
      <c r="F17" s="40"/>
      <c r="G17" s="40"/>
      <c r="H17" s="40"/>
      <c r="I17" s="144" t="s">
        <v>28</v>
      </c>
      <c r="J17" s="135" t="s">
        <v>19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6.96" customHeight="1">
      <c r="A18" s="40"/>
      <c r="B18" s="46"/>
      <c r="C18" s="40"/>
      <c r="D18" s="40"/>
      <c r="E18" s="40"/>
      <c r="F18" s="40"/>
      <c r="G18" s="40"/>
      <c r="H18" s="40"/>
      <c r="I18" s="40"/>
      <c r="J18" s="40"/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12" customHeight="1">
      <c r="A19" s="40"/>
      <c r="B19" s="46"/>
      <c r="C19" s="40"/>
      <c r="D19" s="144" t="s">
        <v>29</v>
      </c>
      <c r="E19" s="40"/>
      <c r="F19" s="40"/>
      <c r="G19" s="40"/>
      <c r="H19" s="40"/>
      <c r="I19" s="144" t="s">
        <v>26</v>
      </c>
      <c r="J19" s="35" t="str">
        <f>'Rekapitulace stavby'!AN13</f>
        <v>Vyplň údaj</v>
      </c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8" customHeight="1">
      <c r="A20" s="40"/>
      <c r="B20" s="46"/>
      <c r="C20" s="40"/>
      <c r="D20" s="40"/>
      <c r="E20" s="35" t="str">
        <f>'Rekapitulace stavby'!E14</f>
        <v>Vyplň údaj</v>
      </c>
      <c r="F20" s="135"/>
      <c r="G20" s="135"/>
      <c r="H20" s="135"/>
      <c r="I20" s="144" t="s">
        <v>28</v>
      </c>
      <c r="J20" s="35" t="str">
        <f>'Rekapitulace stavby'!AN14</f>
        <v>Vyplň údaj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6.96" customHeight="1">
      <c r="A21" s="40"/>
      <c r="B21" s="46"/>
      <c r="C21" s="40"/>
      <c r="D21" s="40"/>
      <c r="E21" s="40"/>
      <c r="F21" s="40"/>
      <c r="G21" s="40"/>
      <c r="H21" s="40"/>
      <c r="I21" s="40"/>
      <c r="J21" s="40"/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12" customHeight="1">
      <c r="A22" s="40"/>
      <c r="B22" s="46"/>
      <c r="C22" s="40"/>
      <c r="D22" s="144" t="s">
        <v>31</v>
      </c>
      <c r="E22" s="40"/>
      <c r="F22" s="40"/>
      <c r="G22" s="40"/>
      <c r="H22" s="40"/>
      <c r="I22" s="144" t="s">
        <v>26</v>
      </c>
      <c r="J22" s="135" t="s">
        <v>32</v>
      </c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8" customHeight="1">
      <c r="A23" s="40"/>
      <c r="B23" s="46"/>
      <c r="C23" s="40"/>
      <c r="D23" s="40"/>
      <c r="E23" s="135" t="s">
        <v>33</v>
      </c>
      <c r="F23" s="40"/>
      <c r="G23" s="40"/>
      <c r="H23" s="40"/>
      <c r="I23" s="144" t="s">
        <v>28</v>
      </c>
      <c r="J23" s="135" t="s">
        <v>34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6.96" customHeight="1">
      <c r="A24" s="40"/>
      <c r="B24" s="46"/>
      <c r="C24" s="40"/>
      <c r="D24" s="40"/>
      <c r="E24" s="40"/>
      <c r="F24" s="40"/>
      <c r="G24" s="40"/>
      <c r="H24" s="40"/>
      <c r="I24" s="40"/>
      <c r="J24" s="40"/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12" customHeight="1">
      <c r="A25" s="40"/>
      <c r="B25" s="46"/>
      <c r="C25" s="40"/>
      <c r="D25" s="144" t="s">
        <v>36</v>
      </c>
      <c r="E25" s="40"/>
      <c r="F25" s="40"/>
      <c r="G25" s="40"/>
      <c r="H25" s="40"/>
      <c r="I25" s="144" t="s">
        <v>26</v>
      </c>
      <c r="J25" s="135" t="s">
        <v>37</v>
      </c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8" customHeight="1">
      <c r="A26" s="40"/>
      <c r="B26" s="46"/>
      <c r="C26" s="40"/>
      <c r="D26" s="40"/>
      <c r="E26" s="135" t="s">
        <v>38</v>
      </c>
      <c r="F26" s="40"/>
      <c r="G26" s="40"/>
      <c r="H26" s="40"/>
      <c r="I26" s="144" t="s">
        <v>28</v>
      </c>
      <c r="J26" s="135" t="s">
        <v>39</v>
      </c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2" customFormat="1" ht="6.96" customHeight="1">
      <c r="A27" s="40"/>
      <c r="B27" s="46"/>
      <c r="C27" s="40"/>
      <c r="D27" s="40"/>
      <c r="E27" s="40"/>
      <c r="F27" s="40"/>
      <c r="G27" s="40"/>
      <c r="H27" s="40"/>
      <c r="I27" s="40"/>
      <c r="J27" s="40"/>
      <c r="K27" s="40"/>
      <c r="L27" s="146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</row>
    <row r="28" s="2" customFormat="1" ht="12" customHeight="1">
      <c r="A28" s="40"/>
      <c r="B28" s="46"/>
      <c r="C28" s="40"/>
      <c r="D28" s="144" t="s">
        <v>40</v>
      </c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8" customFormat="1" ht="16.5" customHeight="1">
      <c r="A29" s="149"/>
      <c r="B29" s="150"/>
      <c r="C29" s="149"/>
      <c r="D29" s="149"/>
      <c r="E29" s="151" t="s">
        <v>19</v>
      </c>
      <c r="F29" s="151"/>
      <c r="G29" s="151"/>
      <c r="H29" s="151"/>
      <c r="I29" s="149"/>
      <c r="J29" s="149"/>
      <c r="K29" s="149"/>
      <c r="L29" s="152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</row>
    <row r="30" s="2" customFormat="1" ht="6.96" customHeight="1">
      <c r="A30" s="40"/>
      <c r="B30" s="46"/>
      <c r="C30" s="40"/>
      <c r="D30" s="40"/>
      <c r="E30" s="40"/>
      <c r="F30" s="40"/>
      <c r="G30" s="40"/>
      <c r="H30" s="40"/>
      <c r="I30" s="40"/>
      <c r="J30" s="40"/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25.44" customHeight="1">
      <c r="A32" s="40"/>
      <c r="B32" s="46"/>
      <c r="C32" s="40"/>
      <c r="D32" s="154" t="s">
        <v>42</v>
      </c>
      <c r="E32" s="40"/>
      <c r="F32" s="40"/>
      <c r="G32" s="40"/>
      <c r="H32" s="40"/>
      <c r="I32" s="40"/>
      <c r="J32" s="155">
        <f>ROUND(J92, 2)</f>
        <v>0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6.96" customHeight="1">
      <c r="A33" s="40"/>
      <c r="B33" s="46"/>
      <c r="C33" s="40"/>
      <c r="D33" s="153"/>
      <c r="E33" s="153"/>
      <c r="F33" s="153"/>
      <c r="G33" s="153"/>
      <c r="H33" s="153"/>
      <c r="I33" s="153"/>
      <c r="J33" s="153"/>
      <c r="K33" s="153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40"/>
      <c r="F34" s="156" t="s">
        <v>44</v>
      </c>
      <c r="G34" s="40"/>
      <c r="H34" s="40"/>
      <c r="I34" s="156" t="s">
        <v>43</v>
      </c>
      <c r="J34" s="156" t="s">
        <v>45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s="2" customFormat="1" ht="14.4" customHeight="1">
      <c r="A35" s="40"/>
      <c r="B35" s="46"/>
      <c r="C35" s="40"/>
      <c r="D35" s="157" t="s">
        <v>46</v>
      </c>
      <c r="E35" s="144" t="s">
        <v>47</v>
      </c>
      <c r="F35" s="158">
        <f>ROUND((SUM(BE92:BE318)),  2)</f>
        <v>0</v>
      </c>
      <c r="G35" s="40"/>
      <c r="H35" s="40"/>
      <c r="I35" s="159">
        <v>0.20999999999999999</v>
      </c>
      <c r="J35" s="158">
        <f>ROUND(((SUM(BE92:BE318))*I35),  2)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s="2" customFormat="1" ht="14.4" customHeight="1">
      <c r="A36" s="40"/>
      <c r="B36" s="46"/>
      <c r="C36" s="40"/>
      <c r="D36" s="40"/>
      <c r="E36" s="144" t="s">
        <v>48</v>
      </c>
      <c r="F36" s="158">
        <f>ROUND((SUM(BF92:BF318)),  2)</f>
        <v>0</v>
      </c>
      <c r="G36" s="40"/>
      <c r="H36" s="40"/>
      <c r="I36" s="159">
        <v>0.12</v>
      </c>
      <c r="J36" s="158">
        <f>ROUND(((SUM(BF92:BF318))*I36),  2)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49</v>
      </c>
      <c r="F37" s="158">
        <f>ROUND((SUM(BG92:BG318)),  2)</f>
        <v>0</v>
      </c>
      <c r="G37" s="40"/>
      <c r="H37" s="40"/>
      <c r="I37" s="159">
        <v>0.20999999999999999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hidden="1" s="2" customFormat="1" ht="14.4" customHeight="1">
      <c r="A38" s="40"/>
      <c r="B38" s="46"/>
      <c r="C38" s="40"/>
      <c r="D38" s="40"/>
      <c r="E38" s="144" t="s">
        <v>50</v>
      </c>
      <c r="F38" s="158">
        <f>ROUND((SUM(BH92:BH318)),  2)</f>
        <v>0</v>
      </c>
      <c r="G38" s="40"/>
      <c r="H38" s="40"/>
      <c r="I38" s="159">
        <v>0.12</v>
      </c>
      <c r="J38" s="158">
        <f>0</f>
        <v>0</v>
      </c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hidden="1" s="2" customFormat="1" ht="14.4" customHeight="1">
      <c r="A39" s="40"/>
      <c r="B39" s="46"/>
      <c r="C39" s="40"/>
      <c r="D39" s="40"/>
      <c r="E39" s="144" t="s">
        <v>51</v>
      </c>
      <c r="F39" s="158">
        <f>ROUND((SUM(BI92:BI318)),  2)</f>
        <v>0</v>
      </c>
      <c r="G39" s="40"/>
      <c r="H39" s="40"/>
      <c r="I39" s="159">
        <v>0</v>
      </c>
      <c r="J39" s="158">
        <f>0</f>
        <v>0</v>
      </c>
      <c r="K39" s="40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6.96" customHeight="1">
      <c r="A40" s="40"/>
      <c r="B40" s="46"/>
      <c r="C40" s="40"/>
      <c r="D40" s="40"/>
      <c r="E40" s="40"/>
      <c r="F40" s="40"/>
      <c r="G40" s="40"/>
      <c r="H40" s="40"/>
      <c r="I40" s="40"/>
      <c r="J40" s="40"/>
      <c r="K40" s="40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2" customFormat="1" ht="25.44" customHeight="1">
      <c r="A41" s="40"/>
      <c r="B41" s="46"/>
      <c r="C41" s="160"/>
      <c r="D41" s="161" t="s">
        <v>52</v>
      </c>
      <c r="E41" s="162"/>
      <c r="F41" s="162"/>
      <c r="G41" s="163" t="s">
        <v>53</v>
      </c>
      <c r="H41" s="164" t="s">
        <v>54</v>
      </c>
      <c r="I41" s="162"/>
      <c r="J41" s="165">
        <f>SUM(J32:J39)</f>
        <v>0</v>
      </c>
      <c r="K41" s="166"/>
      <c r="L41" s="146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</row>
    <row r="42" s="2" customFormat="1" ht="14.4" customHeight="1">
      <c r="A42" s="40"/>
      <c r="B42" s="167"/>
      <c r="C42" s="168"/>
      <c r="D42" s="168"/>
      <c r="E42" s="168"/>
      <c r="F42" s="168"/>
      <c r="G42" s="168"/>
      <c r="H42" s="168"/>
      <c r="I42" s="168"/>
      <c r="J42" s="168"/>
      <c r="K42" s="168"/>
      <c r="L42" s="146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</row>
    <row r="46" s="2" customFormat="1" ht="6.96" customHeight="1">
      <c r="A46" s="40"/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24.96" customHeight="1">
      <c r="A47" s="40"/>
      <c r="B47" s="41"/>
      <c r="C47" s="25" t="s">
        <v>108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6.96" customHeight="1">
      <c r="A48" s="40"/>
      <c r="B48" s="41"/>
      <c r="C48" s="42"/>
      <c r="D48" s="42"/>
      <c r="E48" s="42"/>
      <c r="F48" s="42"/>
      <c r="G48" s="42"/>
      <c r="H48" s="42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16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171" t="str">
        <f>E7</f>
        <v>Chodníky Chodovická úsek od ul. Náchodská po ul. Běchorská</v>
      </c>
      <c r="F50" s="34"/>
      <c r="G50" s="34"/>
      <c r="H50" s="34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1" customFormat="1" ht="12" customHeight="1">
      <c r="B51" s="23"/>
      <c r="C51" s="34" t="s">
        <v>104</v>
      </c>
      <c r="D51" s="24"/>
      <c r="E51" s="24"/>
      <c r="F51" s="24"/>
      <c r="G51" s="24"/>
      <c r="H51" s="24"/>
      <c r="I51" s="24"/>
      <c r="J51" s="24"/>
      <c r="K51" s="24"/>
      <c r="L51" s="22"/>
    </row>
    <row r="52" s="2" customFormat="1" ht="16.5" customHeight="1">
      <c r="A52" s="40"/>
      <c r="B52" s="41"/>
      <c r="C52" s="42"/>
      <c r="D52" s="42"/>
      <c r="E52" s="171" t="s">
        <v>105</v>
      </c>
      <c r="F52" s="42"/>
      <c r="G52" s="42"/>
      <c r="H52" s="42"/>
      <c r="I52" s="42"/>
      <c r="J52" s="42"/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12" customHeight="1">
      <c r="A53" s="40"/>
      <c r="B53" s="41"/>
      <c r="C53" s="34" t="s">
        <v>106</v>
      </c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16.5" customHeight="1">
      <c r="A54" s="40"/>
      <c r="B54" s="41"/>
      <c r="C54" s="42"/>
      <c r="D54" s="42"/>
      <c r="E54" s="71" t="str">
        <f>E11</f>
        <v>SO 100.3 - Úsek 3V - Třebešovská - Běchorská</v>
      </c>
      <c r="F54" s="42"/>
      <c r="G54" s="42"/>
      <c r="H54" s="42"/>
      <c r="I54" s="42"/>
      <c r="J54" s="42"/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6.96" customHeight="1">
      <c r="A55" s="40"/>
      <c r="B55" s="41"/>
      <c r="C55" s="42"/>
      <c r="D55" s="42"/>
      <c r="E55" s="42"/>
      <c r="F55" s="42"/>
      <c r="G55" s="42"/>
      <c r="H55" s="42"/>
      <c r="I55" s="42"/>
      <c r="J55" s="42"/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2" customHeight="1">
      <c r="A56" s="40"/>
      <c r="B56" s="41"/>
      <c r="C56" s="34" t="s">
        <v>21</v>
      </c>
      <c r="D56" s="42"/>
      <c r="E56" s="42"/>
      <c r="F56" s="29" t="str">
        <f>F14</f>
        <v>MČ Praha 20</v>
      </c>
      <c r="G56" s="42"/>
      <c r="H56" s="42"/>
      <c r="I56" s="34" t="s">
        <v>23</v>
      </c>
      <c r="J56" s="74" t="str">
        <f>IF(J14="","",J14)</f>
        <v>24. 6. 2025</v>
      </c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6.96" customHeight="1">
      <c r="A57" s="40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40.05" customHeight="1">
      <c r="A58" s="40"/>
      <c r="B58" s="41"/>
      <c r="C58" s="34" t="s">
        <v>25</v>
      </c>
      <c r="D58" s="42"/>
      <c r="E58" s="42"/>
      <c r="F58" s="29" t="str">
        <f>E17</f>
        <v>MČ Praha 20 - Horní Počernice</v>
      </c>
      <c r="G58" s="42"/>
      <c r="H58" s="42"/>
      <c r="I58" s="34" t="s">
        <v>31</v>
      </c>
      <c r="J58" s="38" t="str">
        <f>E23</f>
        <v>Pro-consult s.r.o., Jankovcova 1055/13, Praha 7</v>
      </c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40.05" customHeight="1">
      <c r="A59" s="40"/>
      <c r="B59" s="41"/>
      <c r="C59" s="34" t="s">
        <v>29</v>
      </c>
      <c r="D59" s="42"/>
      <c r="E59" s="42"/>
      <c r="F59" s="29" t="str">
        <f>IF(E20="","",E20)</f>
        <v>Vyplň údaj</v>
      </c>
      <c r="G59" s="42"/>
      <c r="H59" s="42"/>
      <c r="I59" s="34" t="s">
        <v>36</v>
      </c>
      <c r="J59" s="38" t="str">
        <f>E26</f>
        <v>TMI Building s.r.o., Kakosova 1189/8, Praha 5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</row>
    <row r="60" s="2" customFormat="1" ht="10.32" customHeight="1">
      <c r="A60" s="40"/>
      <c r="B60" s="41"/>
      <c r="C60" s="42"/>
      <c r="D60" s="42"/>
      <c r="E60" s="42"/>
      <c r="F60" s="42"/>
      <c r="G60" s="42"/>
      <c r="H60" s="42"/>
      <c r="I60" s="42"/>
      <c r="J60" s="42"/>
      <c r="K60" s="42"/>
      <c r="L60" s="146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</row>
    <row r="61" s="2" customFormat="1" ht="29.28" customHeight="1">
      <c r="A61" s="40"/>
      <c r="B61" s="41"/>
      <c r="C61" s="172" t="s">
        <v>109</v>
      </c>
      <c r="D61" s="173"/>
      <c r="E61" s="173"/>
      <c r="F61" s="173"/>
      <c r="G61" s="173"/>
      <c r="H61" s="173"/>
      <c r="I61" s="173"/>
      <c r="J61" s="174" t="s">
        <v>110</v>
      </c>
      <c r="K61" s="173"/>
      <c r="L61" s="146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 s="2" customFormat="1" ht="10.32" customHeight="1">
      <c r="A62" s="40"/>
      <c r="B62" s="41"/>
      <c r="C62" s="42"/>
      <c r="D62" s="42"/>
      <c r="E62" s="42"/>
      <c r="F62" s="42"/>
      <c r="G62" s="42"/>
      <c r="H62" s="42"/>
      <c r="I62" s="42"/>
      <c r="J62" s="42"/>
      <c r="K62" s="42"/>
      <c r="L62" s="146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</row>
    <row r="63" s="2" customFormat="1" ht="22.8" customHeight="1">
      <c r="A63" s="40"/>
      <c r="B63" s="41"/>
      <c r="C63" s="175" t="s">
        <v>74</v>
      </c>
      <c r="D63" s="42"/>
      <c r="E63" s="42"/>
      <c r="F63" s="42"/>
      <c r="G63" s="42"/>
      <c r="H63" s="42"/>
      <c r="I63" s="42"/>
      <c r="J63" s="104">
        <f>J92</f>
        <v>0</v>
      </c>
      <c r="K63" s="42"/>
      <c r="L63" s="146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U63" s="19" t="s">
        <v>111</v>
      </c>
    </row>
    <row r="64" s="9" customFormat="1" ht="24.96" customHeight="1">
      <c r="A64" s="9"/>
      <c r="B64" s="176"/>
      <c r="C64" s="177"/>
      <c r="D64" s="178" t="s">
        <v>112</v>
      </c>
      <c r="E64" s="179"/>
      <c r="F64" s="179"/>
      <c r="G64" s="179"/>
      <c r="H64" s="179"/>
      <c r="I64" s="179"/>
      <c r="J64" s="180">
        <f>J93</f>
        <v>0</v>
      </c>
      <c r="K64" s="177"/>
      <c r="L64" s="181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="10" customFormat="1" ht="19.92" customHeight="1">
      <c r="A65" s="10"/>
      <c r="B65" s="182"/>
      <c r="C65" s="127"/>
      <c r="D65" s="183" t="s">
        <v>113</v>
      </c>
      <c r="E65" s="184"/>
      <c r="F65" s="184"/>
      <c r="G65" s="184"/>
      <c r="H65" s="184"/>
      <c r="I65" s="184"/>
      <c r="J65" s="185">
        <f>J94</f>
        <v>0</v>
      </c>
      <c r="K65" s="127"/>
      <c r="L65" s="186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82"/>
      <c r="C66" s="127"/>
      <c r="D66" s="183" t="s">
        <v>114</v>
      </c>
      <c r="E66" s="184"/>
      <c r="F66" s="184"/>
      <c r="G66" s="184"/>
      <c r="H66" s="184"/>
      <c r="I66" s="184"/>
      <c r="J66" s="185">
        <f>J176</f>
        <v>0</v>
      </c>
      <c r="K66" s="127"/>
      <c r="L66" s="186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82"/>
      <c r="C67" s="127"/>
      <c r="D67" s="183" t="s">
        <v>115</v>
      </c>
      <c r="E67" s="184"/>
      <c r="F67" s="184"/>
      <c r="G67" s="184"/>
      <c r="H67" s="184"/>
      <c r="I67" s="184"/>
      <c r="J67" s="185">
        <f>J221</f>
        <v>0</v>
      </c>
      <c r="K67" s="127"/>
      <c r="L67" s="186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82"/>
      <c r="C68" s="127"/>
      <c r="D68" s="183" t="s">
        <v>116</v>
      </c>
      <c r="E68" s="184"/>
      <c r="F68" s="184"/>
      <c r="G68" s="184"/>
      <c r="H68" s="184"/>
      <c r="I68" s="184"/>
      <c r="J68" s="185">
        <f>J263</f>
        <v>0</v>
      </c>
      <c r="K68" s="127"/>
      <c r="L68" s="186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82"/>
      <c r="C69" s="127"/>
      <c r="D69" s="183" t="s">
        <v>117</v>
      </c>
      <c r="E69" s="184"/>
      <c r="F69" s="184"/>
      <c r="G69" s="184"/>
      <c r="H69" s="184"/>
      <c r="I69" s="184"/>
      <c r="J69" s="185">
        <f>J304</f>
        <v>0</v>
      </c>
      <c r="K69" s="127"/>
      <c r="L69" s="186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76"/>
      <c r="C70" s="177"/>
      <c r="D70" s="178" t="s">
        <v>118</v>
      </c>
      <c r="E70" s="179"/>
      <c r="F70" s="179"/>
      <c r="G70" s="179"/>
      <c r="H70" s="179"/>
      <c r="I70" s="179"/>
      <c r="J70" s="180">
        <f>J309</f>
        <v>0</v>
      </c>
      <c r="K70" s="177"/>
      <c r="L70" s="18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2" customFormat="1" ht="21.84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61"/>
      <c r="C72" s="62"/>
      <c r="D72" s="62"/>
      <c r="E72" s="62"/>
      <c r="F72" s="62"/>
      <c r="G72" s="62"/>
      <c r="H72" s="62"/>
      <c r="I72" s="62"/>
      <c r="J72" s="62"/>
      <c r="K72" s="6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6" s="2" customFormat="1" ht="6.96" customHeight="1">
      <c r="A76" s="40"/>
      <c r="B76" s="63"/>
      <c r="C76" s="64"/>
      <c r="D76" s="64"/>
      <c r="E76" s="64"/>
      <c r="F76" s="64"/>
      <c r="G76" s="64"/>
      <c r="H76" s="64"/>
      <c r="I76" s="64"/>
      <c r="J76" s="64"/>
      <c r="K76" s="64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24.96" customHeight="1">
      <c r="A77" s="40"/>
      <c r="B77" s="41"/>
      <c r="C77" s="25" t="s">
        <v>119</v>
      </c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12" customHeight="1">
      <c r="A79" s="40"/>
      <c r="B79" s="41"/>
      <c r="C79" s="34" t="s">
        <v>16</v>
      </c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16.5" customHeight="1">
      <c r="A80" s="40"/>
      <c r="B80" s="41"/>
      <c r="C80" s="42"/>
      <c r="D80" s="42"/>
      <c r="E80" s="171" t="str">
        <f>E7</f>
        <v>Chodníky Chodovická úsek od ul. Náchodská po ul. Běchorská</v>
      </c>
      <c r="F80" s="34"/>
      <c r="G80" s="34"/>
      <c r="H80" s="34"/>
      <c r="I80" s="42"/>
      <c r="J80" s="42"/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1" customFormat="1" ht="12" customHeight="1">
      <c r="B81" s="23"/>
      <c r="C81" s="34" t="s">
        <v>104</v>
      </c>
      <c r="D81" s="24"/>
      <c r="E81" s="24"/>
      <c r="F81" s="24"/>
      <c r="G81" s="24"/>
      <c r="H81" s="24"/>
      <c r="I81" s="24"/>
      <c r="J81" s="24"/>
      <c r="K81" s="24"/>
      <c r="L81" s="22"/>
    </row>
    <row r="82" s="2" customFormat="1" ht="16.5" customHeight="1">
      <c r="A82" s="40"/>
      <c r="B82" s="41"/>
      <c r="C82" s="42"/>
      <c r="D82" s="42"/>
      <c r="E82" s="171" t="s">
        <v>105</v>
      </c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12" customHeight="1">
      <c r="A83" s="40"/>
      <c r="B83" s="41"/>
      <c r="C83" s="34" t="s">
        <v>106</v>
      </c>
      <c r="D83" s="42"/>
      <c r="E83" s="42"/>
      <c r="F83" s="42"/>
      <c r="G83" s="42"/>
      <c r="H83" s="42"/>
      <c r="I83" s="42"/>
      <c r="J83" s="42"/>
      <c r="K83" s="42"/>
      <c r="L83" s="146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6.5" customHeight="1">
      <c r="A84" s="40"/>
      <c r="B84" s="41"/>
      <c r="C84" s="42"/>
      <c r="D84" s="42"/>
      <c r="E84" s="71" t="str">
        <f>E11</f>
        <v>SO 100.3 - Úsek 3V - Třebešovská - Běchorská</v>
      </c>
      <c r="F84" s="42"/>
      <c r="G84" s="42"/>
      <c r="H84" s="42"/>
      <c r="I84" s="42"/>
      <c r="J84" s="42"/>
      <c r="K84" s="42"/>
      <c r="L84" s="146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6.96" customHeight="1">
      <c r="A85" s="40"/>
      <c r="B85" s="41"/>
      <c r="C85" s="42"/>
      <c r="D85" s="42"/>
      <c r="E85" s="42"/>
      <c r="F85" s="42"/>
      <c r="G85" s="42"/>
      <c r="H85" s="42"/>
      <c r="I85" s="42"/>
      <c r="J85" s="42"/>
      <c r="K85" s="42"/>
      <c r="L85" s="146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4" t="s">
        <v>21</v>
      </c>
      <c r="D86" s="42"/>
      <c r="E86" s="42"/>
      <c r="F86" s="29" t="str">
        <f>F14</f>
        <v>MČ Praha 20</v>
      </c>
      <c r="G86" s="42"/>
      <c r="H86" s="42"/>
      <c r="I86" s="34" t="s">
        <v>23</v>
      </c>
      <c r="J86" s="74" t="str">
        <f>IF(J14="","",J14)</f>
        <v>24. 6. 2025</v>
      </c>
      <c r="K86" s="42"/>
      <c r="L86" s="146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6.96" customHeight="1">
      <c r="A87" s="40"/>
      <c r="B87" s="41"/>
      <c r="C87" s="42"/>
      <c r="D87" s="42"/>
      <c r="E87" s="42"/>
      <c r="F87" s="42"/>
      <c r="G87" s="42"/>
      <c r="H87" s="42"/>
      <c r="I87" s="42"/>
      <c r="J87" s="42"/>
      <c r="K87" s="42"/>
      <c r="L87" s="146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40.05" customHeight="1">
      <c r="A88" s="40"/>
      <c r="B88" s="41"/>
      <c r="C88" s="34" t="s">
        <v>25</v>
      </c>
      <c r="D88" s="42"/>
      <c r="E88" s="42"/>
      <c r="F88" s="29" t="str">
        <f>E17</f>
        <v>MČ Praha 20 - Horní Počernice</v>
      </c>
      <c r="G88" s="42"/>
      <c r="H88" s="42"/>
      <c r="I88" s="34" t="s">
        <v>31</v>
      </c>
      <c r="J88" s="38" t="str">
        <f>E23</f>
        <v>Pro-consult s.r.o., Jankovcova 1055/13, Praha 7</v>
      </c>
      <c r="K88" s="42"/>
      <c r="L88" s="146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40.05" customHeight="1">
      <c r="A89" s="40"/>
      <c r="B89" s="41"/>
      <c r="C89" s="34" t="s">
        <v>29</v>
      </c>
      <c r="D89" s="42"/>
      <c r="E89" s="42"/>
      <c r="F89" s="29" t="str">
        <f>IF(E20="","",E20)</f>
        <v>Vyplň údaj</v>
      </c>
      <c r="G89" s="42"/>
      <c r="H89" s="42"/>
      <c r="I89" s="34" t="s">
        <v>36</v>
      </c>
      <c r="J89" s="38" t="str">
        <f>E26</f>
        <v>TMI Building s.r.o., Kakosova 1189/8, Praha 5</v>
      </c>
      <c r="K89" s="42"/>
      <c r="L89" s="146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10.32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146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11" customFormat="1" ht="29.28" customHeight="1">
      <c r="A91" s="187"/>
      <c r="B91" s="188"/>
      <c r="C91" s="189" t="s">
        <v>120</v>
      </c>
      <c r="D91" s="190" t="s">
        <v>61</v>
      </c>
      <c r="E91" s="190" t="s">
        <v>57</v>
      </c>
      <c r="F91" s="190" t="s">
        <v>58</v>
      </c>
      <c r="G91" s="190" t="s">
        <v>121</v>
      </c>
      <c r="H91" s="190" t="s">
        <v>122</v>
      </c>
      <c r="I91" s="190" t="s">
        <v>123</v>
      </c>
      <c r="J91" s="190" t="s">
        <v>110</v>
      </c>
      <c r="K91" s="191" t="s">
        <v>124</v>
      </c>
      <c r="L91" s="192"/>
      <c r="M91" s="94" t="s">
        <v>19</v>
      </c>
      <c r="N91" s="95" t="s">
        <v>46</v>
      </c>
      <c r="O91" s="95" t="s">
        <v>125</v>
      </c>
      <c r="P91" s="95" t="s">
        <v>126</v>
      </c>
      <c r="Q91" s="95" t="s">
        <v>127</v>
      </c>
      <c r="R91" s="95" t="s">
        <v>128</v>
      </c>
      <c r="S91" s="95" t="s">
        <v>129</v>
      </c>
      <c r="T91" s="96" t="s">
        <v>130</v>
      </c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</row>
    <row r="92" s="2" customFormat="1" ht="22.8" customHeight="1">
      <c r="A92" s="40"/>
      <c r="B92" s="41"/>
      <c r="C92" s="101" t="s">
        <v>131</v>
      </c>
      <c r="D92" s="42"/>
      <c r="E92" s="42"/>
      <c r="F92" s="42"/>
      <c r="G92" s="42"/>
      <c r="H92" s="42"/>
      <c r="I92" s="42"/>
      <c r="J92" s="193">
        <f>BK92</f>
        <v>0</v>
      </c>
      <c r="K92" s="42"/>
      <c r="L92" s="46"/>
      <c r="M92" s="97"/>
      <c r="N92" s="194"/>
      <c r="O92" s="98"/>
      <c r="P92" s="195">
        <f>P93+P309</f>
        <v>0</v>
      </c>
      <c r="Q92" s="98"/>
      <c r="R92" s="195">
        <f>R93+R309</f>
        <v>286.93514568000001</v>
      </c>
      <c r="S92" s="98"/>
      <c r="T92" s="196">
        <f>T93+T309</f>
        <v>181.166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75</v>
      </c>
      <c r="AU92" s="19" t="s">
        <v>111</v>
      </c>
      <c r="BK92" s="197">
        <f>BK93+BK309</f>
        <v>0</v>
      </c>
    </row>
    <row r="93" s="12" customFormat="1" ht="25.92" customHeight="1">
      <c r="A93" s="12"/>
      <c r="B93" s="198"/>
      <c r="C93" s="199"/>
      <c r="D93" s="200" t="s">
        <v>75</v>
      </c>
      <c r="E93" s="201" t="s">
        <v>132</v>
      </c>
      <c r="F93" s="201" t="s">
        <v>133</v>
      </c>
      <c r="G93" s="199"/>
      <c r="H93" s="199"/>
      <c r="I93" s="202"/>
      <c r="J93" s="203">
        <f>BK93</f>
        <v>0</v>
      </c>
      <c r="K93" s="199"/>
      <c r="L93" s="204"/>
      <c r="M93" s="205"/>
      <c r="N93" s="206"/>
      <c r="O93" s="206"/>
      <c r="P93" s="207">
        <f>P94+P176+P221+P263+P304</f>
        <v>0</v>
      </c>
      <c r="Q93" s="206"/>
      <c r="R93" s="207">
        <f>R94+R176+R221+R263+R304</f>
        <v>286.89318767999998</v>
      </c>
      <c r="S93" s="206"/>
      <c r="T93" s="208">
        <f>T94+T176+T221+T263+T304</f>
        <v>181.166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9" t="s">
        <v>83</v>
      </c>
      <c r="AT93" s="210" t="s">
        <v>75</v>
      </c>
      <c r="AU93" s="210" t="s">
        <v>76</v>
      </c>
      <c r="AY93" s="209" t="s">
        <v>134</v>
      </c>
      <c r="BK93" s="211">
        <f>BK94+BK176+BK221+BK263+BK304</f>
        <v>0</v>
      </c>
    </row>
    <row r="94" s="12" customFormat="1" ht="22.8" customHeight="1">
      <c r="A94" s="12"/>
      <c r="B94" s="198"/>
      <c r="C94" s="199"/>
      <c r="D94" s="200" t="s">
        <v>75</v>
      </c>
      <c r="E94" s="212" t="s">
        <v>83</v>
      </c>
      <c r="F94" s="212" t="s">
        <v>135</v>
      </c>
      <c r="G94" s="199"/>
      <c r="H94" s="199"/>
      <c r="I94" s="202"/>
      <c r="J94" s="213">
        <f>BK94</f>
        <v>0</v>
      </c>
      <c r="K94" s="199"/>
      <c r="L94" s="204"/>
      <c r="M94" s="205"/>
      <c r="N94" s="206"/>
      <c r="O94" s="206"/>
      <c r="P94" s="207">
        <f>SUM(P95:P175)</f>
        <v>0</v>
      </c>
      <c r="Q94" s="206"/>
      <c r="R94" s="207">
        <f>SUM(R95:R175)</f>
        <v>49.237775000000006</v>
      </c>
      <c r="S94" s="206"/>
      <c r="T94" s="208">
        <f>SUM(T95:T175)</f>
        <v>171.166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9" t="s">
        <v>83</v>
      </c>
      <c r="AT94" s="210" t="s">
        <v>75</v>
      </c>
      <c r="AU94" s="210" t="s">
        <v>83</v>
      </c>
      <c r="AY94" s="209" t="s">
        <v>134</v>
      </c>
      <c r="BK94" s="211">
        <f>SUM(BK95:BK175)</f>
        <v>0</v>
      </c>
    </row>
    <row r="95" s="2" customFormat="1" ht="37.8" customHeight="1">
      <c r="A95" s="40"/>
      <c r="B95" s="41"/>
      <c r="C95" s="214" t="s">
        <v>83</v>
      </c>
      <c r="D95" s="214" t="s">
        <v>136</v>
      </c>
      <c r="E95" s="215" t="s">
        <v>137</v>
      </c>
      <c r="F95" s="216" t="s">
        <v>138</v>
      </c>
      <c r="G95" s="217" t="s">
        <v>139</v>
      </c>
      <c r="H95" s="218">
        <v>15</v>
      </c>
      <c r="I95" s="219"/>
      <c r="J95" s="220">
        <f>ROUND(I95*H95,2)</f>
        <v>0</v>
      </c>
      <c r="K95" s="216" t="s">
        <v>140</v>
      </c>
      <c r="L95" s="46"/>
      <c r="M95" s="221" t="s">
        <v>19</v>
      </c>
      <c r="N95" s="222" t="s">
        <v>47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0.26000000000000001</v>
      </c>
      <c r="T95" s="224">
        <f>S95*H95</f>
        <v>3.9000000000000004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141</v>
      </c>
      <c r="AT95" s="225" t="s">
        <v>136</v>
      </c>
      <c r="AU95" s="225" t="s">
        <v>85</v>
      </c>
      <c r="AY95" s="19" t="s">
        <v>134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83</v>
      </c>
      <c r="BK95" s="226">
        <f>ROUND(I95*H95,2)</f>
        <v>0</v>
      </c>
      <c r="BL95" s="19" t="s">
        <v>141</v>
      </c>
      <c r="BM95" s="225" t="s">
        <v>597</v>
      </c>
    </row>
    <row r="96" s="2" customFormat="1">
      <c r="A96" s="40"/>
      <c r="B96" s="41"/>
      <c r="C96" s="42"/>
      <c r="D96" s="227" t="s">
        <v>143</v>
      </c>
      <c r="E96" s="42"/>
      <c r="F96" s="228" t="s">
        <v>144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143</v>
      </c>
      <c r="AU96" s="19" t="s">
        <v>85</v>
      </c>
    </row>
    <row r="97" s="13" customFormat="1">
      <c r="A97" s="13"/>
      <c r="B97" s="232"/>
      <c r="C97" s="233"/>
      <c r="D97" s="234" t="s">
        <v>145</v>
      </c>
      <c r="E97" s="235" t="s">
        <v>19</v>
      </c>
      <c r="F97" s="236" t="s">
        <v>598</v>
      </c>
      <c r="G97" s="233"/>
      <c r="H97" s="237">
        <v>15</v>
      </c>
      <c r="I97" s="238"/>
      <c r="J97" s="233"/>
      <c r="K97" s="233"/>
      <c r="L97" s="239"/>
      <c r="M97" s="240"/>
      <c r="N97" s="241"/>
      <c r="O97" s="241"/>
      <c r="P97" s="241"/>
      <c r="Q97" s="241"/>
      <c r="R97" s="241"/>
      <c r="S97" s="241"/>
      <c r="T97" s="242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T97" s="243" t="s">
        <v>145</v>
      </c>
      <c r="AU97" s="243" t="s">
        <v>85</v>
      </c>
      <c r="AV97" s="13" t="s">
        <v>85</v>
      </c>
      <c r="AW97" s="13" t="s">
        <v>35</v>
      </c>
      <c r="AX97" s="13" t="s">
        <v>76</v>
      </c>
      <c r="AY97" s="243" t="s">
        <v>134</v>
      </c>
    </row>
    <row r="98" s="14" customFormat="1">
      <c r="A98" s="14"/>
      <c r="B98" s="244"/>
      <c r="C98" s="245"/>
      <c r="D98" s="234" t="s">
        <v>145</v>
      </c>
      <c r="E98" s="246" t="s">
        <v>19</v>
      </c>
      <c r="F98" s="247" t="s">
        <v>147</v>
      </c>
      <c r="G98" s="245"/>
      <c r="H98" s="248">
        <v>15</v>
      </c>
      <c r="I98" s="249"/>
      <c r="J98" s="245"/>
      <c r="K98" s="245"/>
      <c r="L98" s="250"/>
      <c r="M98" s="251"/>
      <c r="N98" s="252"/>
      <c r="O98" s="252"/>
      <c r="P98" s="252"/>
      <c r="Q98" s="252"/>
      <c r="R98" s="252"/>
      <c r="S98" s="252"/>
      <c r="T98" s="253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T98" s="254" t="s">
        <v>145</v>
      </c>
      <c r="AU98" s="254" t="s">
        <v>85</v>
      </c>
      <c r="AV98" s="14" t="s">
        <v>141</v>
      </c>
      <c r="AW98" s="14" t="s">
        <v>35</v>
      </c>
      <c r="AX98" s="14" t="s">
        <v>83</v>
      </c>
      <c r="AY98" s="254" t="s">
        <v>134</v>
      </c>
    </row>
    <row r="99" s="2" customFormat="1" ht="33" customHeight="1">
      <c r="A99" s="40"/>
      <c r="B99" s="41"/>
      <c r="C99" s="214" t="s">
        <v>85</v>
      </c>
      <c r="D99" s="214" t="s">
        <v>136</v>
      </c>
      <c r="E99" s="215" t="s">
        <v>148</v>
      </c>
      <c r="F99" s="216" t="s">
        <v>149</v>
      </c>
      <c r="G99" s="217" t="s">
        <v>139</v>
      </c>
      <c r="H99" s="218">
        <v>24</v>
      </c>
      <c r="I99" s="219"/>
      <c r="J99" s="220">
        <f>ROUND(I99*H99,2)</f>
        <v>0</v>
      </c>
      <c r="K99" s="216" t="s">
        <v>140</v>
      </c>
      <c r="L99" s="46"/>
      <c r="M99" s="221" t="s">
        <v>19</v>
      </c>
      <c r="N99" s="222" t="s">
        <v>47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0.28999999999999998</v>
      </c>
      <c r="T99" s="224">
        <f>S99*H99</f>
        <v>6.9599999999999991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141</v>
      </c>
      <c r="AT99" s="225" t="s">
        <v>136</v>
      </c>
      <c r="AU99" s="225" t="s">
        <v>85</v>
      </c>
      <c r="AY99" s="19" t="s">
        <v>134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83</v>
      </c>
      <c r="BK99" s="226">
        <f>ROUND(I99*H99,2)</f>
        <v>0</v>
      </c>
      <c r="BL99" s="19" t="s">
        <v>141</v>
      </c>
      <c r="BM99" s="225" t="s">
        <v>599</v>
      </c>
    </row>
    <row r="100" s="2" customFormat="1">
      <c r="A100" s="40"/>
      <c r="B100" s="41"/>
      <c r="C100" s="42"/>
      <c r="D100" s="227" t="s">
        <v>143</v>
      </c>
      <c r="E100" s="42"/>
      <c r="F100" s="228" t="s">
        <v>151</v>
      </c>
      <c r="G100" s="42"/>
      <c r="H100" s="42"/>
      <c r="I100" s="229"/>
      <c r="J100" s="42"/>
      <c r="K100" s="42"/>
      <c r="L100" s="46"/>
      <c r="M100" s="230"/>
      <c r="N100" s="231"/>
      <c r="O100" s="86"/>
      <c r="P100" s="86"/>
      <c r="Q100" s="86"/>
      <c r="R100" s="86"/>
      <c r="S100" s="86"/>
      <c r="T100" s="87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T100" s="19" t="s">
        <v>143</v>
      </c>
      <c r="AU100" s="19" t="s">
        <v>85</v>
      </c>
    </row>
    <row r="101" s="13" customFormat="1">
      <c r="A101" s="13"/>
      <c r="B101" s="232"/>
      <c r="C101" s="233"/>
      <c r="D101" s="234" t="s">
        <v>145</v>
      </c>
      <c r="E101" s="235" t="s">
        <v>19</v>
      </c>
      <c r="F101" s="236" t="s">
        <v>600</v>
      </c>
      <c r="G101" s="233"/>
      <c r="H101" s="237">
        <v>24</v>
      </c>
      <c r="I101" s="238"/>
      <c r="J101" s="233"/>
      <c r="K101" s="233"/>
      <c r="L101" s="239"/>
      <c r="M101" s="240"/>
      <c r="N101" s="241"/>
      <c r="O101" s="241"/>
      <c r="P101" s="241"/>
      <c r="Q101" s="241"/>
      <c r="R101" s="241"/>
      <c r="S101" s="241"/>
      <c r="T101" s="242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43" t="s">
        <v>145</v>
      </c>
      <c r="AU101" s="243" t="s">
        <v>85</v>
      </c>
      <c r="AV101" s="13" t="s">
        <v>85</v>
      </c>
      <c r="AW101" s="13" t="s">
        <v>35</v>
      </c>
      <c r="AX101" s="13" t="s">
        <v>76</v>
      </c>
      <c r="AY101" s="243" t="s">
        <v>134</v>
      </c>
    </row>
    <row r="102" s="14" customFormat="1">
      <c r="A102" s="14"/>
      <c r="B102" s="244"/>
      <c r="C102" s="245"/>
      <c r="D102" s="234" t="s">
        <v>145</v>
      </c>
      <c r="E102" s="246" t="s">
        <v>19</v>
      </c>
      <c r="F102" s="247" t="s">
        <v>147</v>
      </c>
      <c r="G102" s="245"/>
      <c r="H102" s="248">
        <v>24</v>
      </c>
      <c r="I102" s="249"/>
      <c r="J102" s="245"/>
      <c r="K102" s="245"/>
      <c r="L102" s="250"/>
      <c r="M102" s="251"/>
      <c r="N102" s="252"/>
      <c r="O102" s="252"/>
      <c r="P102" s="252"/>
      <c r="Q102" s="252"/>
      <c r="R102" s="252"/>
      <c r="S102" s="252"/>
      <c r="T102" s="253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T102" s="254" t="s">
        <v>145</v>
      </c>
      <c r="AU102" s="254" t="s">
        <v>85</v>
      </c>
      <c r="AV102" s="14" t="s">
        <v>141</v>
      </c>
      <c r="AW102" s="14" t="s">
        <v>35</v>
      </c>
      <c r="AX102" s="14" t="s">
        <v>83</v>
      </c>
      <c r="AY102" s="254" t="s">
        <v>134</v>
      </c>
    </row>
    <row r="103" s="2" customFormat="1" ht="24.15" customHeight="1">
      <c r="A103" s="40"/>
      <c r="B103" s="41"/>
      <c r="C103" s="214" t="s">
        <v>153</v>
      </c>
      <c r="D103" s="214" t="s">
        <v>136</v>
      </c>
      <c r="E103" s="215" t="s">
        <v>154</v>
      </c>
      <c r="F103" s="216" t="s">
        <v>155</v>
      </c>
      <c r="G103" s="217" t="s">
        <v>139</v>
      </c>
      <c r="H103" s="218">
        <v>24</v>
      </c>
      <c r="I103" s="219"/>
      <c r="J103" s="220">
        <f>ROUND(I103*H103,2)</f>
        <v>0</v>
      </c>
      <c r="K103" s="216" t="s">
        <v>140</v>
      </c>
      <c r="L103" s="46"/>
      <c r="M103" s="221" t="s">
        <v>19</v>
      </c>
      <c r="N103" s="222" t="s">
        <v>47</v>
      </c>
      <c r="O103" s="86"/>
      <c r="P103" s="223">
        <f>O103*H103</f>
        <v>0</v>
      </c>
      <c r="Q103" s="223">
        <v>0</v>
      </c>
      <c r="R103" s="223">
        <f>Q103*H103</f>
        <v>0</v>
      </c>
      <c r="S103" s="223">
        <v>0.32500000000000001</v>
      </c>
      <c r="T103" s="224">
        <f>S103*H103</f>
        <v>7.8000000000000007</v>
      </c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R103" s="225" t="s">
        <v>141</v>
      </c>
      <c r="AT103" s="225" t="s">
        <v>136</v>
      </c>
      <c r="AU103" s="225" t="s">
        <v>85</v>
      </c>
      <c r="AY103" s="19" t="s">
        <v>134</v>
      </c>
      <c r="BE103" s="226">
        <f>IF(N103="základní",J103,0)</f>
        <v>0</v>
      </c>
      <c r="BF103" s="226">
        <f>IF(N103="snížená",J103,0)</f>
        <v>0</v>
      </c>
      <c r="BG103" s="226">
        <f>IF(N103="zákl. přenesená",J103,0)</f>
        <v>0</v>
      </c>
      <c r="BH103" s="226">
        <f>IF(N103="sníž. přenesená",J103,0)</f>
        <v>0</v>
      </c>
      <c r="BI103" s="226">
        <f>IF(N103="nulová",J103,0)</f>
        <v>0</v>
      </c>
      <c r="BJ103" s="19" t="s">
        <v>83</v>
      </c>
      <c r="BK103" s="226">
        <f>ROUND(I103*H103,2)</f>
        <v>0</v>
      </c>
      <c r="BL103" s="19" t="s">
        <v>141</v>
      </c>
      <c r="BM103" s="225" t="s">
        <v>601</v>
      </c>
    </row>
    <row r="104" s="2" customFormat="1">
      <c r="A104" s="40"/>
      <c r="B104" s="41"/>
      <c r="C104" s="42"/>
      <c r="D104" s="227" t="s">
        <v>143</v>
      </c>
      <c r="E104" s="42"/>
      <c r="F104" s="228" t="s">
        <v>157</v>
      </c>
      <c r="G104" s="42"/>
      <c r="H104" s="42"/>
      <c r="I104" s="229"/>
      <c r="J104" s="42"/>
      <c r="K104" s="42"/>
      <c r="L104" s="46"/>
      <c r="M104" s="230"/>
      <c r="N104" s="231"/>
      <c r="O104" s="86"/>
      <c r="P104" s="86"/>
      <c r="Q104" s="86"/>
      <c r="R104" s="86"/>
      <c r="S104" s="86"/>
      <c r="T104" s="87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T104" s="19" t="s">
        <v>143</v>
      </c>
      <c r="AU104" s="19" t="s">
        <v>85</v>
      </c>
    </row>
    <row r="105" s="13" customFormat="1">
      <c r="A105" s="13"/>
      <c r="B105" s="232"/>
      <c r="C105" s="233"/>
      <c r="D105" s="234" t="s">
        <v>145</v>
      </c>
      <c r="E105" s="235" t="s">
        <v>19</v>
      </c>
      <c r="F105" s="236" t="s">
        <v>602</v>
      </c>
      <c r="G105" s="233"/>
      <c r="H105" s="237">
        <v>24</v>
      </c>
      <c r="I105" s="238"/>
      <c r="J105" s="233"/>
      <c r="K105" s="233"/>
      <c r="L105" s="239"/>
      <c r="M105" s="240"/>
      <c r="N105" s="241"/>
      <c r="O105" s="241"/>
      <c r="P105" s="241"/>
      <c r="Q105" s="241"/>
      <c r="R105" s="241"/>
      <c r="S105" s="241"/>
      <c r="T105" s="242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43" t="s">
        <v>145</v>
      </c>
      <c r="AU105" s="243" t="s">
        <v>85</v>
      </c>
      <c r="AV105" s="13" t="s">
        <v>85</v>
      </c>
      <c r="AW105" s="13" t="s">
        <v>35</v>
      </c>
      <c r="AX105" s="13" t="s">
        <v>76</v>
      </c>
      <c r="AY105" s="243" t="s">
        <v>134</v>
      </c>
    </row>
    <row r="106" s="14" customFormat="1">
      <c r="A106" s="14"/>
      <c r="B106" s="244"/>
      <c r="C106" s="245"/>
      <c r="D106" s="234" t="s">
        <v>145</v>
      </c>
      <c r="E106" s="246" t="s">
        <v>19</v>
      </c>
      <c r="F106" s="247" t="s">
        <v>147</v>
      </c>
      <c r="G106" s="245"/>
      <c r="H106" s="248">
        <v>24</v>
      </c>
      <c r="I106" s="249"/>
      <c r="J106" s="245"/>
      <c r="K106" s="245"/>
      <c r="L106" s="250"/>
      <c r="M106" s="251"/>
      <c r="N106" s="252"/>
      <c r="O106" s="252"/>
      <c r="P106" s="252"/>
      <c r="Q106" s="252"/>
      <c r="R106" s="252"/>
      <c r="S106" s="252"/>
      <c r="T106" s="253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T106" s="254" t="s">
        <v>145</v>
      </c>
      <c r="AU106" s="254" t="s">
        <v>85</v>
      </c>
      <c r="AV106" s="14" t="s">
        <v>141</v>
      </c>
      <c r="AW106" s="14" t="s">
        <v>35</v>
      </c>
      <c r="AX106" s="14" t="s">
        <v>83</v>
      </c>
      <c r="AY106" s="254" t="s">
        <v>134</v>
      </c>
    </row>
    <row r="107" s="2" customFormat="1" ht="24.15" customHeight="1">
      <c r="A107" s="40"/>
      <c r="B107" s="41"/>
      <c r="C107" s="214" t="s">
        <v>141</v>
      </c>
      <c r="D107" s="214" t="s">
        <v>136</v>
      </c>
      <c r="E107" s="215" t="s">
        <v>159</v>
      </c>
      <c r="F107" s="216" t="s">
        <v>160</v>
      </c>
      <c r="G107" s="217" t="s">
        <v>139</v>
      </c>
      <c r="H107" s="218">
        <v>24</v>
      </c>
      <c r="I107" s="219"/>
      <c r="J107" s="220">
        <f>ROUND(I107*H107,2)</f>
        <v>0</v>
      </c>
      <c r="K107" s="216" t="s">
        <v>140</v>
      </c>
      <c r="L107" s="46"/>
      <c r="M107" s="221" t="s">
        <v>19</v>
      </c>
      <c r="N107" s="222" t="s">
        <v>47</v>
      </c>
      <c r="O107" s="86"/>
      <c r="P107" s="223">
        <f>O107*H107</f>
        <v>0</v>
      </c>
      <c r="Q107" s="223">
        <v>0</v>
      </c>
      <c r="R107" s="223">
        <f>Q107*H107</f>
        <v>0</v>
      </c>
      <c r="S107" s="223">
        <v>0.22</v>
      </c>
      <c r="T107" s="224">
        <f>S107*H107</f>
        <v>5.2800000000000002</v>
      </c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R107" s="225" t="s">
        <v>141</v>
      </c>
      <c r="AT107" s="225" t="s">
        <v>136</v>
      </c>
      <c r="AU107" s="225" t="s">
        <v>85</v>
      </c>
      <c r="AY107" s="19" t="s">
        <v>134</v>
      </c>
      <c r="BE107" s="226">
        <f>IF(N107="základní",J107,0)</f>
        <v>0</v>
      </c>
      <c r="BF107" s="226">
        <f>IF(N107="snížená",J107,0)</f>
        <v>0</v>
      </c>
      <c r="BG107" s="226">
        <f>IF(N107="zákl. přenesená",J107,0)</f>
        <v>0</v>
      </c>
      <c r="BH107" s="226">
        <f>IF(N107="sníž. přenesená",J107,0)</f>
        <v>0</v>
      </c>
      <c r="BI107" s="226">
        <f>IF(N107="nulová",J107,0)</f>
        <v>0</v>
      </c>
      <c r="BJ107" s="19" t="s">
        <v>83</v>
      </c>
      <c r="BK107" s="226">
        <f>ROUND(I107*H107,2)</f>
        <v>0</v>
      </c>
      <c r="BL107" s="19" t="s">
        <v>141</v>
      </c>
      <c r="BM107" s="225" t="s">
        <v>603</v>
      </c>
    </row>
    <row r="108" s="2" customFormat="1">
      <c r="A108" s="40"/>
      <c r="B108" s="41"/>
      <c r="C108" s="42"/>
      <c r="D108" s="227" t="s">
        <v>143</v>
      </c>
      <c r="E108" s="42"/>
      <c r="F108" s="228" t="s">
        <v>162</v>
      </c>
      <c r="G108" s="42"/>
      <c r="H108" s="42"/>
      <c r="I108" s="229"/>
      <c r="J108" s="42"/>
      <c r="K108" s="42"/>
      <c r="L108" s="46"/>
      <c r="M108" s="230"/>
      <c r="N108" s="231"/>
      <c r="O108" s="86"/>
      <c r="P108" s="86"/>
      <c r="Q108" s="86"/>
      <c r="R108" s="86"/>
      <c r="S108" s="86"/>
      <c r="T108" s="87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T108" s="19" t="s">
        <v>143</v>
      </c>
      <c r="AU108" s="19" t="s">
        <v>85</v>
      </c>
    </row>
    <row r="109" s="13" customFormat="1">
      <c r="A109" s="13"/>
      <c r="B109" s="232"/>
      <c r="C109" s="233"/>
      <c r="D109" s="234" t="s">
        <v>145</v>
      </c>
      <c r="E109" s="235" t="s">
        <v>19</v>
      </c>
      <c r="F109" s="236" t="s">
        <v>604</v>
      </c>
      <c r="G109" s="233"/>
      <c r="H109" s="237">
        <v>24</v>
      </c>
      <c r="I109" s="238"/>
      <c r="J109" s="233"/>
      <c r="K109" s="233"/>
      <c r="L109" s="239"/>
      <c r="M109" s="240"/>
      <c r="N109" s="241"/>
      <c r="O109" s="241"/>
      <c r="P109" s="241"/>
      <c r="Q109" s="241"/>
      <c r="R109" s="241"/>
      <c r="S109" s="241"/>
      <c r="T109" s="242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43" t="s">
        <v>145</v>
      </c>
      <c r="AU109" s="243" t="s">
        <v>85</v>
      </c>
      <c r="AV109" s="13" t="s">
        <v>85</v>
      </c>
      <c r="AW109" s="13" t="s">
        <v>35</v>
      </c>
      <c r="AX109" s="13" t="s">
        <v>76</v>
      </c>
      <c r="AY109" s="243" t="s">
        <v>134</v>
      </c>
    </row>
    <row r="110" s="14" customFormat="1">
      <c r="A110" s="14"/>
      <c r="B110" s="244"/>
      <c r="C110" s="245"/>
      <c r="D110" s="234" t="s">
        <v>145</v>
      </c>
      <c r="E110" s="246" t="s">
        <v>19</v>
      </c>
      <c r="F110" s="247" t="s">
        <v>147</v>
      </c>
      <c r="G110" s="245"/>
      <c r="H110" s="248">
        <v>24</v>
      </c>
      <c r="I110" s="249"/>
      <c r="J110" s="245"/>
      <c r="K110" s="245"/>
      <c r="L110" s="250"/>
      <c r="M110" s="251"/>
      <c r="N110" s="252"/>
      <c r="O110" s="252"/>
      <c r="P110" s="252"/>
      <c r="Q110" s="252"/>
      <c r="R110" s="252"/>
      <c r="S110" s="252"/>
      <c r="T110" s="253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T110" s="254" t="s">
        <v>145</v>
      </c>
      <c r="AU110" s="254" t="s">
        <v>85</v>
      </c>
      <c r="AV110" s="14" t="s">
        <v>141</v>
      </c>
      <c r="AW110" s="14" t="s">
        <v>35</v>
      </c>
      <c r="AX110" s="14" t="s">
        <v>83</v>
      </c>
      <c r="AY110" s="254" t="s">
        <v>134</v>
      </c>
    </row>
    <row r="111" s="2" customFormat="1" ht="37.8" customHeight="1">
      <c r="A111" s="40"/>
      <c r="B111" s="41"/>
      <c r="C111" s="214" t="s">
        <v>164</v>
      </c>
      <c r="D111" s="214" t="s">
        <v>136</v>
      </c>
      <c r="E111" s="215" t="s">
        <v>165</v>
      </c>
      <c r="F111" s="216" t="s">
        <v>166</v>
      </c>
      <c r="G111" s="217" t="s">
        <v>139</v>
      </c>
      <c r="H111" s="218">
        <v>192</v>
      </c>
      <c r="I111" s="219"/>
      <c r="J111" s="220">
        <f>ROUND(I111*H111,2)</f>
        <v>0</v>
      </c>
      <c r="K111" s="216" t="s">
        <v>140</v>
      </c>
      <c r="L111" s="46"/>
      <c r="M111" s="221" t="s">
        <v>19</v>
      </c>
      <c r="N111" s="222" t="s">
        <v>47</v>
      </c>
      <c r="O111" s="86"/>
      <c r="P111" s="223">
        <f>O111*H111</f>
        <v>0</v>
      </c>
      <c r="Q111" s="223">
        <v>0</v>
      </c>
      <c r="R111" s="223">
        <f>Q111*H111</f>
        <v>0</v>
      </c>
      <c r="S111" s="223">
        <v>0.28999999999999998</v>
      </c>
      <c r="T111" s="224">
        <f>S111*H111</f>
        <v>55.679999999999993</v>
      </c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R111" s="225" t="s">
        <v>141</v>
      </c>
      <c r="AT111" s="225" t="s">
        <v>136</v>
      </c>
      <c r="AU111" s="225" t="s">
        <v>85</v>
      </c>
      <c r="AY111" s="19" t="s">
        <v>134</v>
      </c>
      <c r="BE111" s="226">
        <f>IF(N111="základní",J111,0)</f>
        <v>0</v>
      </c>
      <c r="BF111" s="226">
        <f>IF(N111="snížená",J111,0)</f>
        <v>0</v>
      </c>
      <c r="BG111" s="226">
        <f>IF(N111="zákl. přenesená",J111,0)</f>
        <v>0</v>
      </c>
      <c r="BH111" s="226">
        <f>IF(N111="sníž. přenesená",J111,0)</f>
        <v>0</v>
      </c>
      <c r="BI111" s="226">
        <f>IF(N111="nulová",J111,0)</f>
        <v>0</v>
      </c>
      <c r="BJ111" s="19" t="s">
        <v>83</v>
      </c>
      <c r="BK111" s="226">
        <f>ROUND(I111*H111,2)</f>
        <v>0</v>
      </c>
      <c r="BL111" s="19" t="s">
        <v>141</v>
      </c>
      <c r="BM111" s="225" t="s">
        <v>605</v>
      </c>
    </row>
    <row r="112" s="2" customFormat="1">
      <c r="A112" s="40"/>
      <c r="B112" s="41"/>
      <c r="C112" s="42"/>
      <c r="D112" s="227" t="s">
        <v>143</v>
      </c>
      <c r="E112" s="42"/>
      <c r="F112" s="228" t="s">
        <v>168</v>
      </c>
      <c r="G112" s="42"/>
      <c r="H112" s="42"/>
      <c r="I112" s="229"/>
      <c r="J112" s="42"/>
      <c r="K112" s="42"/>
      <c r="L112" s="46"/>
      <c r="M112" s="230"/>
      <c r="N112" s="231"/>
      <c r="O112" s="86"/>
      <c r="P112" s="86"/>
      <c r="Q112" s="86"/>
      <c r="R112" s="86"/>
      <c r="S112" s="86"/>
      <c r="T112" s="87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T112" s="19" t="s">
        <v>143</v>
      </c>
      <c r="AU112" s="19" t="s">
        <v>85</v>
      </c>
    </row>
    <row r="113" s="13" customFormat="1">
      <c r="A113" s="13"/>
      <c r="B113" s="232"/>
      <c r="C113" s="233"/>
      <c r="D113" s="234" t="s">
        <v>145</v>
      </c>
      <c r="E113" s="235" t="s">
        <v>19</v>
      </c>
      <c r="F113" s="236" t="s">
        <v>606</v>
      </c>
      <c r="G113" s="233"/>
      <c r="H113" s="237">
        <v>192</v>
      </c>
      <c r="I113" s="238"/>
      <c r="J113" s="233"/>
      <c r="K113" s="233"/>
      <c r="L113" s="239"/>
      <c r="M113" s="240"/>
      <c r="N113" s="241"/>
      <c r="O113" s="241"/>
      <c r="P113" s="241"/>
      <c r="Q113" s="241"/>
      <c r="R113" s="241"/>
      <c r="S113" s="241"/>
      <c r="T113" s="242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T113" s="243" t="s">
        <v>145</v>
      </c>
      <c r="AU113" s="243" t="s">
        <v>85</v>
      </c>
      <c r="AV113" s="13" t="s">
        <v>85</v>
      </c>
      <c r="AW113" s="13" t="s">
        <v>35</v>
      </c>
      <c r="AX113" s="13" t="s">
        <v>76</v>
      </c>
      <c r="AY113" s="243" t="s">
        <v>134</v>
      </c>
    </row>
    <row r="114" s="14" customFormat="1">
      <c r="A114" s="14"/>
      <c r="B114" s="244"/>
      <c r="C114" s="245"/>
      <c r="D114" s="234" t="s">
        <v>145</v>
      </c>
      <c r="E114" s="246" t="s">
        <v>19</v>
      </c>
      <c r="F114" s="247" t="s">
        <v>147</v>
      </c>
      <c r="G114" s="245"/>
      <c r="H114" s="248">
        <v>192</v>
      </c>
      <c r="I114" s="249"/>
      <c r="J114" s="245"/>
      <c r="K114" s="245"/>
      <c r="L114" s="250"/>
      <c r="M114" s="251"/>
      <c r="N114" s="252"/>
      <c r="O114" s="252"/>
      <c r="P114" s="252"/>
      <c r="Q114" s="252"/>
      <c r="R114" s="252"/>
      <c r="S114" s="252"/>
      <c r="T114" s="253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T114" s="254" t="s">
        <v>145</v>
      </c>
      <c r="AU114" s="254" t="s">
        <v>85</v>
      </c>
      <c r="AV114" s="14" t="s">
        <v>141</v>
      </c>
      <c r="AW114" s="14" t="s">
        <v>35</v>
      </c>
      <c r="AX114" s="14" t="s">
        <v>83</v>
      </c>
      <c r="AY114" s="254" t="s">
        <v>134</v>
      </c>
    </row>
    <row r="115" s="2" customFormat="1" ht="33" customHeight="1">
      <c r="A115" s="40"/>
      <c r="B115" s="41"/>
      <c r="C115" s="214" t="s">
        <v>170</v>
      </c>
      <c r="D115" s="214" t="s">
        <v>136</v>
      </c>
      <c r="E115" s="215" t="s">
        <v>171</v>
      </c>
      <c r="F115" s="216" t="s">
        <v>172</v>
      </c>
      <c r="G115" s="217" t="s">
        <v>139</v>
      </c>
      <c r="H115" s="218">
        <v>192</v>
      </c>
      <c r="I115" s="219"/>
      <c r="J115" s="220">
        <f>ROUND(I115*H115,2)</f>
        <v>0</v>
      </c>
      <c r="K115" s="216" t="s">
        <v>140</v>
      </c>
      <c r="L115" s="46"/>
      <c r="M115" s="221" t="s">
        <v>19</v>
      </c>
      <c r="N115" s="222" t="s">
        <v>47</v>
      </c>
      <c r="O115" s="86"/>
      <c r="P115" s="223">
        <f>O115*H115</f>
        <v>0</v>
      </c>
      <c r="Q115" s="223">
        <v>0</v>
      </c>
      <c r="R115" s="223">
        <f>Q115*H115</f>
        <v>0</v>
      </c>
      <c r="S115" s="223">
        <v>0.23999999999999999</v>
      </c>
      <c r="T115" s="224">
        <f>S115*H115</f>
        <v>46.079999999999998</v>
      </c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R115" s="225" t="s">
        <v>141</v>
      </c>
      <c r="AT115" s="225" t="s">
        <v>136</v>
      </c>
      <c r="AU115" s="225" t="s">
        <v>85</v>
      </c>
      <c r="AY115" s="19" t="s">
        <v>134</v>
      </c>
      <c r="BE115" s="226">
        <f>IF(N115="základní",J115,0)</f>
        <v>0</v>
      </c>
      <c r="BF115" s="226">
        <f>IF(N115="snížená",J115,0)</f>
        <v>0</v>
      </c>
      <c r="BG115" s="226">
        <f>IF(N115="zákl. přenesená",J115,0)</f>
        <v>0</v>
      </c>
      <c r="BH115" s="226">
        <f>IF(N115="sníž. přenesená",J115,0)</f>
        <v>0</v>
      </c>
      <c r="BI115" s="226">
        <f>IF(N115="nulová",J115,0)</f>
        <v>0</v>
      </c>
      <c r="BJ115" s="19" t="s">
        <v>83</v>
      </c>
      <c r="BK115" s="226">
        <f>ROUND(I115*H115,2)</f>
        <v>0</v>
      </c>
      <c r="BL115" s="19" t="s">
        <v>141</v>
      </c>
      <c r="BM115" s="225" t="s">
        <v>607</v>
      </c>
    </row>
    <row r="116" s="2" customFormat="1">
      <c r="A116" s="40"/>
      <c r="B116" s="41"/>
      <c r="C116" s="42"/>
      <c r="D116" s="227" t="s">
        <v>143</v>
      </c>
      <c r="E116" s="42"/>
      <c r="F116" s="228" t="s">
        <v>174</v>
      </c>
      <c r="G116" s="42"/>
      <c r="H116" s="42"/>
      <c r="I116" s="229"/>
      <c r="J116" s="42"/>
      <c r="K116" s="42"/>
      <c r="L116" s="46"/>
      <c r="M116" s="230"/>
      <c r="N116" s="231"/>
      <c r="O116" s="86"/>
      <c r="P116" s="86"/>
      <c r="Q116" s="86"/>
      <c r="R116" s="86"/>
      <c r="S116" s="86"/>
      <c r="T116" s="87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T116" s="19" t="s">
        <v>143</v>
      </c>
      <c r="AU116" s="19" t="s">
        <v>85</v>
      </c>
    </row>
    <row r="117" s="13" customFormat="1">
      <c r="A117" s="13"/>
      <c r="B117" s="232"/>
      <c r="C117" s="233"/>
      <c r="D117" s="234" t="s">
        <v>145</v>
      </c>
      <c r="E117" s="235" t="s">
        <v>19</v>
      </c>
      <c r="F117" s="236" t="s">
        <v>608</v>
      </c>
      <c r="G117" s="233"/>
      <c r="H117" s="237">
        <v>192</v>
      </c>
      <c r="I117" s="238"/>
      <c r="J117" s="233"/>
      <c r="K117" s="233"/>
      <c r="L117" s="239"/>
      <c r="M117" s="240"/>
      <c r="N117" s="241"/>
      <c r="O117" s="241"/>
      <c r="P117" s="241"/>
      <c r="Q117" s="241"/>
      <c r="R117" s="241"/>
      <c r="S117" s="241"/>
      <c r="T117" s="242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43" t="s">
        <v>145</v>
      </c>
      <c r="AU117" s="243" t="s">
        <v>85</v>
      </c>
      <c r="AV117" s="13" t="s">
        <v>85</v>
      </c>
      <c r="AW117" s="13" t="s">
        <v>35</v>
      </c>
      <c r="AX117" s="13" t="s">
        <v>76</v>
      </c>
      <c r="AY117" s="243" t="s">
        <v>134</v>
      </c>
    </row>
    <row r="118" s="14" customFormat="1">
      <c r="A118" s="14"/>
      <c r="B118" s="244"/>
      <c r="C118" s="245"/>
      <c r="D118" s="234" t="s">
        <v>145</v>
      </c>
      <c r="E118" s="246" t="s">
        <v>19</v>
      </c>
      <c r="F118" s="247" t="s">
        <v>147</v>
      </c>
      <c r="G118" s="245"/>
      <c r="H118" s="248">
        <v>192</v>
      </c>
      <c r="I118" s="249"/>
      <c r="J118" s="245"/>
      <c r="K118" s="245"/>
      <c r="L118" s="250"/>
      <c r="M118" s="251"/>
      <c r="N118" s="252"/>
      <c r="O118" s="252"/>
      <c r="P118" s="252"/>
      <c r="Q118" s="252"/>
      <c r="R118" s="252"/>
      <c r="S118" s="252"/>
      <c r="T118" s="253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T118" s="254" t="s">
        <v>145</v>
      </c>
      <c r="AU118" s="254" t="s">
        <v>85</v>
      </c>
      <c r="AV118" s="14" t="s">
        <v>141</v>
      </c>
      <c r="AW118" s="14" t="s">
        <v>35</v>
      </c>
      <c r="AX118" s="14" t="s">
        <v>83</v>
      </c>
      <c r="AY118" s="254" t="s">
        <v>134</v>
      </c>
    </row>
    <row r="119" s="2" customFormat="1" ht="33" customHeight="1">
      <c r="A119" s="40"/>
      <c r="B119" s="41"/>
      <c r="C119" s="214" t="s">
        <v>176</v>
      </c>
      <c r="D119" s="214" t="s">
        <v>136</v>
      </c>
      <c r="E119" s="215" t="s">
        <v>177</v>
      </c>
      <c r="F119" s="216" t="s">
        <v>178</v>
      </c>
      <c r="G119" s="217" t="s">
        <v>139</v>
      </c>
      <c r="H119" s="218">
        <v>192</v>
      </c>
      <c r="I119" s="219"/>
      <c r="J119" s="220">
        <f>ROUND(I119*H119,2)</f>
        <v>0</v>
      </c>
      <c r="K119" s="216" t="s">
        <v>140</v>
      </c>
      <c r="L119" s="46"/>
      <c r="M119" s="221" t="s">
        <v>19</v>
      </c>
      <c r="N119" s="222" t="s">
        <v>47</v>
      </c>
      <c r="O119" s="86"/>
      <c r="P119" s="223">
        <f>O119*H119</f>
        <v>0</v>
      </c>
      <c r="Q119" s="223">
        <v>0</v>
      </c>
      <c r="R119" s="223">
        <f>Q119*H119</f>
        <v>0</v>
      </c>
      <c r="S119" s="223">
        <v>0.098000000000000004</v>
      </c>
      <c r="T119" s="224">
        <f>S119*H119</f>
        <v>18.816000000000003</v>
      </c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R119" s="225" t="s">
        <v>141</v>
      </c>
      <c r="AT119" s="225" t="s">
        <v>136</v>
      </c>
      <c r="AU119" s="225" t="s">
        <v>85</v>
      </c>
      <c r="AY119" s="19" t="s">
        <v>134</v>
      </c>
      <c r="BE119" s="226">
        <f>IF(N119="základní",J119,0)</f>
        <v>0</v>
      </c>
      <c r="BF119" s="226">
        <f>IF(N119="snížená",J119,0)</f>
        <v>0</v>
      </c>
      <c r="BG119" s="226">
        <f>IF(N119="zákl. přenesená",J119,0)</f>
        <v>0</v>
      </c>
      <c r="BH119" s="226">
        <f>IF(N119="sníž. přenesená",J119,0)</f>
        <v>0</v>
      </c>
      <c r="BI119" s="226">
        <f>IF(N119="nulová",J119,0)</f>
        <v>0</v>
      </c>
      <c r="BJ119" s="19" t="s">
        <v>83</v>
      </c>
      <c r="BK119" s="226">
        <f>ROUND(I119*H119,2)</f>
        <v>0</v>
      </c>
      <c r="BL119" s="19" t="s">
        <v>141</v>
      </c>
      <c r="BM119" s="225" t="s">
        <v>609</v>
      </c>
    </row>
    <row r="120" s="2" customFormat="1">
      <c r="A120" s="40"/>
      <c r="B120" s="41"/>
      <c r="C120" s="42"/>
      <c r="D120" s="227" t="s">
        <v>143</v>
      </c>
      <c r="E120" s="42"/>
      <c r="F120" s="228" t="s">
        <v>180</v>
      </c>
      <c r="G120" s="42"/>
      <c r="H120" s="42"/>
      <c r="I120" s="229"/>
      <c r="J120" s="42"/>
      <c r="K120" s="42"/>
      <c r="L120" s="46"/>
      <c r="M120" s="230"/>
      <c r="N120" s="231"/>
      <c r="O120" s="86"/>
      <c r="P120" s="86"/>
      <c r="Q120" s="86"/>
      <c r="R120" s="86"/>
      <c r="S120" s="86"/>
      <c r="T120" s="87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9" t="s">
        <v>143</v>
      </c>
      <c r="AU120" s="19" t="s">
        <v>85</v>
      </c>
    </row>
    <row r="121" s="13" customFormat="1">
      <c r="A121" s="13"/>
      <c r="B121" s="232"/>
      <c r="C121" s="233"/>
      <c r="D121" s="234" t="s">
        <v>145</v>
      </c>
      <c r="E121" s="235" t="s">
        <v>19</v>
      </c>
      <c r="F121" s="236" t="s">
        <v>610</v>
      </c>
      <c r="G121" s="233"/>
      <c r="H121" s="237">
        <v>192</v>
      </c>
      <c r="I121" s="238"/>
      <c r="J121" s="233"/>
      <c r="K121" s="233"/>
      <c r="L121" s="239"/>
      <c r="M121" s="240"/>
      <c r="N121" s="241"/>
      <c r="O121" s="241"/>
      <c r="P121" s="241"/>
      <c r="Q121" s="241"/>
      <c r="R121" s="241"/>
      <c r="S121" s="241"/>
      <c r="T121" s="242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43" t="s">
        <v>145</v>
      </c>
      <c r="AU121" s="243" t="s">
        <v>85</v>
      </c>
      <c r="AV121" s="13" t="s">
        <v>85</v>
      </c>
      <c r="AW121" s="13" t="s">
        <v>35</v>
      </c>
      <c r="AX121" s="13" t="s">
        <v>76</v>
      </c>
      <c r="AY121" s="243" t="s">
        <v>134</v>
      </c>
    </row>
    <row r="122" s="14" customFormat="1">
      <c r="A122" s="14"/>
      <c r="B122" s="244"/>
      <c r="C122" s="245"/>
      <c r="D122" s="234" t="s">
        <v>145</v>
      </c>
      <c r="E122" s="246" t="s">
        <v>19</v>
      </c>
      <c r="F122" s="247" t="s">
        <v>147</v>
      </c>
      <c r="G122" s="245"/>
      <c r="H122" s="248">
        <v>192</v>
      </c>
      <c r="I122" s="249"/>
      <c r="J122" s="245"/>
      <c r="K122" s="245"/>
      <c r="L122" s="250"/>
      <c r="M122" s="251"/>
      <c r="N122" s="252"/>
      <c r="O122" s="252"/>
      <c r="P122" s="252"/>
      <c r="Q122" s="252"/>
      <c r="R122" s="252"/>
      <c r="S122" s="252"/>
      <c r="T122" s="253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T122" s="254" t="s">
        <v>145</v>
      </c>
      <c r="AU122" s="254" t="s">
        <v>85</v>
      </c>
      <c r="AV122" s="14" t="s">
        <v>141</v>
      </c>
      <c r="AW122" s="14" t="s">
        <v>35</v>
      </c>
      <c r="AX122" s="14" t="s">
        <v>83</v>
      </c>
      <c r="AY122" s="254" t="s">
        <v>134</v>
      </c>
    </row>
    <row r="123" s="2" customFormat="1" ht="24.15" customHeight="1">
      <c r="A123" s="40"/>
      <c r="B123" s="41"/>
      <c r="C123" s="214" t="s">
        <v>182</v>
      </c>
      <c r="D123" s="214" t="s">
        <v>136</v>
      </c>
      <c r="E123" s="215" t="s">
        <v>183</v>
      </c>
      <c r="F123" s="216" t="s">
        <v>184</v>
      </c>
      <c r="G123" s="217" t="s">
        <v>185</v>
      </c>
      <c r="H123" s="218">
        <v>130</v>
      </c>
      <c r="I123" s="219"/>
      <c r="J123" s="220">
        <f>ROUND(I123*H123,2)</f>
        <v>0</v>
      </c>
      <c r="K123" s="216" t="s">
        <v>140</v>
      </c>
      <c r="L123" s="46"/>
      <c r="M123" s="221" t="s">
        <v>19</v>
      </c>
      <c r="N123" s="222" t="s">
        <v>47</v>
      </c>
      <c r="O123" s="86"/>
      <c r="P123" s="223">
        <f>O123*H123</f>
        <v>0</v>
      </c>
      <c r="Q123" s="223">
        <v>0</v>
      </c>
      <c r="R123" s="223">
        <f>Q123*H123</f>
        <v>0</v>
      </c>
      <c r="S123" s="223">
        <v>0.20499999999999999</v>
      </c>
      <c r="T123" s="224">
        <f>S123*H123</f>
        <v>26.649999999999999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25" t="s">
        <v>141</v>
      </c>
      <c r="AT123" s="225" t="s">
        <v>136</v>
      </c>
      <c r="AU123" s="225" t="s">
        <v>85</v>
      </c>
      <c r="AY123" s="19" t="s">
        <v>134</v>
      </c>
      <c r="BE123" s="226">
        <f>IF(N123="základní",J123,0)</f>
        <v>0</v>
      </c>
      <c r="BF123" s="226">
        <f>IF(N123="snížená",J123,0)</f>
        <v>0</v>
      </c>
      <c r="BG123" s="226">
        <f>IF(N123="zákl. přenesená",J123,0)</f>
        <v>0</v>
      </c>
      <c r="BH123" s="226">
        <f>IF(N123="sníž. přenesená",J123,0)</f>
        <v>0</v>
      </c>
      <c r="BI123" s="226">
        <f>IF(N123="nulová",J123,0)</f>
        <v>0</v>
      </c>
      <c r="BJ123" s="19" t="s">
        <v>83</v>
      </c>
      <c r="BK123" s="226">
        <f>ROUND(I123*H123,2)</f>
        <v>0</v>
      </c>
      <c r="BL123" s="19" t="s">
        <v>141</v>
      </c>
      <c r="BM123" s="225" t="s">
        <v>611</v>
      </c>
    </row>
    <row r="124" s="2" customFormat="1">
      <c r="A124" s="40"/>
      <c r="B124" s="41"/>
      <c r="C124" s="42"/>
      <c r="D124" s="227" t="s">
        <v>143</v>
      </c>
      <c r="E124" s="42"/>
      <c r="F124" s="228" t="s">
        <v>187</v>
      </c>
      <c r="G124" s="42"/>
      <c r="H124" s="42"/>
      <c r="I124" s="229"/>
      <c r="J124" s="42"/>
      <c r="K124" s="42"/>
      <c r="L124" s="46"/>
      <c r="M124" s="230"/>
      <c r="N124" s="231"/>
      <c r="O124" s="86"/>
      <c r="P124" s="86"/>
      <c r="Q124" s="86"/>
      <c r="R124" s="86"/>
      <c r="S124" s="86"/>
      <c r="T124" s="87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9" t="s">
        <v>143</v>
      </c>
      <c r="AU124" s="19" t="s">
        <v>85</v>
      </c>
    </row>
    <row r="125" s="13" customFormat="1">
      <c r="A125" s="13"/>
      <c r="B125" s="232"/>
      <c r="C125" s="233"/>
      <c r="D125" s="234" t="s">
        <v>145</v>
      </c>
      <c r="E125" s="235" t="s">
        <v>19</v>
      </c>
      <c r="F125" s="236" t="s">
        <v>612</v>
      </c>
      <c r="G125" s="233"/>
      <c r="H125" s="237">
        <v>130</v>
      </c>
      <c r="I125" s="238"/>
      <c r="J125" s="233"/>
      <c r="K125" s="233"/>
      <c r="L125" s="239"/>
      <c r="M125" s="240"/>
      <c r="N125" s="241"/>
      <c r="O125" s="241"/>
      <c r="P125" s="241"/>
      <c r="Q125" s="241"/>
      <c r="R125" s="241"/>
      <c r="S125" s="241"/>
      <c r="T125" s="242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3" t="s">
        <v>145</v>
      </c>
      <c r="AU125" s="243" t="s">
        <v>85</v>
      </c>
      <c r="AV125" s="13" t="s">
        <v>85</v>
      </c>
      <c r="AW125" s="13" t="s">
        <v>35</v>
      </c>
      <c r="AX125" s="13" t="s">
        <v>76</v>
      </c>
      <c r="AY125" s="243" t="s">
        <v>134</v>
      </c>
    </row>
    <row r="126" s="14" customFormat="1">
      <c r="A126" s="14"/>
      <c r="B126" s="244"/>
      <c r="C126" s="245"/>
      <c r="D126" s="234" t="s">
        <v>145</v>
      </c>
      <c r="E126" s="246" t="s">
        <v>19</v>
      </c>
      <c r="F126" s="247" t="s">
        <v>147</v>
      </c>
      <c r="G126" s="245"/>
      <c r="H126" s="248">
        <v>130</v>
      </c>
      <c r="I126" s="249"/>
      <c r="J126" s="245"/>
      <c r="K126" s="245"/>
      <c r="L126" s="250"/>
      <c r="M126" s="251"/>
      <c r="N126" s="252"/>
      <c r="O126" s="252"/>
      <c r="P126" s="252"/>
      <c r="Q126" s="252"/>
      <c r="R126" s="252"/>
      <c r="S126" s="252"/>
      <c r="T126" s="253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T126" s="254" t="s">
        <v>145</v>
      </c>
      <c r="AU126" s="254" t="s">
        <v>85</v>
      </c>
      <c r="AV126" s="14" t="s">
        <v>141</v>
      </c>
      <c r="AW126" s="14" t="s">
        <v>35</v>
      </c>
      <c r="AX126" s="14" t="s">
        <v>83</v>
      </c>
      <c r="AY126" s="254" t="s">
        <v>134</v>
      </c>
    </row>
    <row r="127" s="2" customFormat="1" ht="16.5" customHeight="1">
      <c r="A127" s="40"/>
      <c r="B127" s="41"/>
      <c r="C127" s="214" t="s">
        <v>189</v>
      </c>
      <c r="D127" s="214" t="s">
        <v>136</v>
      </c>
      <c r="E127" s="215" t="s">
        <v>196</v>
      </c>
      <c r="F127" s="216" t="s">
        <v>197</v>
      </c>
      <c r="G127" s="217" t="s">
        <v>139</v>
      </c>
      <c r="H127" s="218">
        <v>149</v>
      </c>
      <c r="I127" s="219"/>
      <c r="J127" s="220">
        <f>ROUND(I127*H127,2)</f>
        <v>0</v>
      </c>
      <c r="K127" s="216" t="s">
        <v>140</v>
      </c>
      <c r="L127" s="46"/>
      <c r="M127" s="221" t="s">
        <v>19</v>
      </c>
      <c r="N127" s="222" t="s">
        <v>47</v>
      </c>
      <c r="O127" s="86"/>
      <c r="P127" s="223">
        <f>O127*H127</f>
        <v>0</v>
      </c>
      <c r="Q127" s="223">
        <v>0</v>
      </c>
      <c r="R127" s="223">
        <f>Q127*H127</f>
        <v>0</v>
      </c>
      <c r="S127" s="223">
        <v>0</v>
      </c>
      <c r="T127" s="224">
        <f>S127*H127</f>
        <v>0</v>
      </c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R127" s="225" t="s">
        <v>141</v>
      </c>
      <c r="AT127" s="225" t="s">
        <v>136</v>
      </c>
      <c r="AU127" s="225" t="s">
        <v>85</v>
      </c>
      <c r="AY127" s="19" t="s">
        <v>134</v>
      </c>
      <c r="BE127" s="226">
        <f>IF(N127="základní",J127,0)</f>
        <v>0</v>
      </c>
      <c r="BF127" s="226">
        <f>IF(N127="snížená",J127,0)</f>
        <v>0</v>
      </c>
      <c r="BG127" s="226">
        <f>IF(N127="zákl. přenesená",J127,0)</f>
        <v>0</v>
      </c>
      <c r="BH127" s="226">
        <f>IF(N127="sníž. přenesená",J127,0)</f>
        <v>0</v>
      </c>
      <c r="BI127" s="226">
        <f>IF(N127="nulová",J127,0)</f>
        <v>0</v>
      </c>
      <c r="BJ127" s="19" t="s">
        <v>83</v>
      </c>
      <c r="BK127" s="226">
        <f>ROUND(I127*H127,2)</f>
        <v>0</v>
      </c>
      <c r="BL127" s="19" t="s">
        <v>141</v>
      </c>
      <c r="BM127" s="225" t="s">
        <v>613</v>
      </c>
    </row>
    <row r="128" s="2" customFormat="1">
      <c r="A128" s="40"/>
      <c r="B128" s="41"/>
      <c r="C128" s="42"/>
      <c r="D128" s="227" t="s">
        <v>143</v>
      </c>
      <c r="E128" s="42"/>
      <c r="F128" s="228" t="s">
        <v>199</v>
      </c>
      <c r="G128" s="42"/>
      <c r="H128" s="42"/>
      <c r="I128" s="229"/>
      <c r="J128" s="42"/>
      <c r="K128" s="42"/>
      <c r="L128" s="46"/>
      <c r="M128" s="230"/>
      <c r="N128" s="231"/>
      <c r="O128" s="86"/>
      <c r="P128" s="86"/>
      <c r="Q128" s="86"/>
      <c r="R128" s="86"/>
      <c r="S128" s="86"/>
      <c r="T128" s="87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T128" s="19" t="s">
        <v>143</v>
      </c>
      <c r="AU128" s="19" t="s">
        <v>85</v>
      </c>
    </row>
    <row r="129" s="13" customFormat="1">
      <c r="A129" s="13"/>
      <c r="B129" s="232"/>
      <c r="C129" s="233"/>
      <c r="D129" s="234" t="s">
        <v>145</v>
      </c>
      <c r="E129" s="235" t="s">
        <v>19</v>
      </c>
      <c r="F129" s="236" t="s">
        <v>614</v>
      </c>
      <c r="G129" s="233"/>
      <c r="H129" s="237">
        <v>149</v>
      </c>
      <c r="I129" s="238"/>
      <c r="J129" s="233"/>
      <c r="K129" s="233"/>
      <c r="L129" s="239"/>
      <c r="M129" s="240"/>
      <c r="N129" s="241"/>
      <c r="O129" s="241"/>
      <c r="P129" s="241"/>
      <c r="Q129" s="241"/>
      <c r="R129" s="241"/>
      <c r="S129" s="241"/>
      <c r="T129" s="24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43" t="s">
        <v>145</v>
      </c>
      <c r="AU129" s="243" t="s">
        <v>85</v>
      </c>
      <c r="AV129" s="13" t="s">
        <v>85</v>
      </c>
      <c r="AW129" s="13" t="s">
        <v>35</v>
      </c>
      <c r="AX129" s="13" t="s">
        <v>76</v>
      </c>
      <c r="AY129" s="243" t="s">
        <v>134</v>
      </c>
    </row>
    <row r="130" s="14" customFormat="1">
      <c r="A130" s="14"/>
      <c r="B130" s="244"/>
      <c r="C130" s="245"/>
      <c r="D130" s="234" t="s">
        <v>145</v>
      </c>
      <c r="E130" s="246" t="s">
        <v>19</v>
      </c>
      <c r="F130" s="247" t="s">
        <v>147</v>
      </c>
      <c r="G130" s="245"/>
      <c r="H130" s="248">
        <v>149</v>
      </c>
      <c r="I130" s="249"/>
      <c r="J130" s="245"/>
      <c r="K130" s="245"/>
      <c r="L130" s="250"/>
      <c r="M130" s="251"/>
      <c r="N130" s="252"/>
      <c r="O130" s="252"/>
      <c r="P130" s="252"/>
      <c r="Q130" s="252"/>
      <c r="R130" s="252"/>
      <c r="S130" s="252"/>
      <c r="T130" s="253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T130" s="254" t="s">
        <v>145</v>
      </c>
      <c r="AU130" s="254" t="s">
        <v>85</v>
      </c>
      <c r="AV130" s="14" t="s">
        <v>141</v>
      </c>
      <c r="AW130" s="14" t="s">
        <v>35</v>
      </c>
      <c r="AX130" s="14" t="s">
        <v>83</v>
      </c>
      <c r="AY130" s="254" t="s">
        <v>134</v>
      </c>
    </row>
    <row r="131" s="2" customFormat="1" ht="16.5" customHeight="1">
      <c r="A131" s="40"/>
      <c r="B131" s="41"/>
      <c r="C131" s="214" t="s">
        <v>195</v>
      </c>
      <c r="D131" s="214" t="s">
        <v>136</v>
      </c>
      <c r="E131" s="215" t="s">
        <v>202</v>
      </c>
      <c r="F131" s="216" t="s">
        <v>203</v>
      </c>
      <c r="G131" s="217" t="s">
        <v>139</v>
      </c>
      <c r="H131" s="218">
        <v>11.25</v>
      </c>
      <c r="I131" s="219"/>
      <c r="J131" s="220">
        <f>ROUND(I131*H131,2)</f>
        <v>0</v>
      </c>
      <c r="K131" s="216" t="s">
        <v>19</v>
      </c>
      <c r="L131" s="46"/>
      <c r="M131" s="221" t="s">
        <v>19</v>
      </c>
      <c r="N131" s="222" t="s">
        <v>47</v>
      </c>
      <c r="O131" s="86"/>
      <c r="P131" s="223">
        <f>O131*H131</f>
        <v>0</v>
      </c>
      <c r="Q131" s="223">
        <v>0</v>
      </c>
      <c r="R131" s="223">
        <f>Q131*H131</f>
        <v>0</v>
      </c>
      <c r="S131" s="223">
        <v>0</v>
      </c>
      <c r="T131" s="224">
        <f>S131*H131</f>
        <v>0</v>
      </c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R131" s="225" t="s">
        <v>141</v>
      </c>
      <c r="AT131" s="225" t="s">
        <v>136</v>
      </c>
      <c r="AU131" s="225" t="s">
        <v>85</v>
      </c>
      <c r="AY131" s="19" t="s">
        <v>134</v>
      </c>
      <c r="BE131" s="226">
        <f>IF(N131="základní",J131,0)</f>
        <v>0</v>
      </c>
      <c r="BF131" s="226">
        <f>IF(N131="snížená",J131,0)</f>
        <v>0</v>
      </c>
      <c r="BG131" s="226">
        <f>IF(N131="zákl. přenesená",J131,0)</f>
        <v>0</v>
      </c>
      <c r="BH131" s="226">
        <f>IF(N131="sníž. přenesená",J131,0)</f>
        <v>0</v>
      </c>
      <c r="BI131" s="226">
        <f>IF(N131="nulová",J131,0)</f>
        <v>0</v>
      </c>
      <c r="BJ131" s="19" t="s">
        <v>83</v>
      </c>
      <c r="BK131" s="226">
        <f>ROUND(I131*H131,2)</f>
        <v>0</v>
      </c>
      <c r="BL131" s="19" t="s">
        <v>141</v>
      </c>
      <c r="BM131" s="225" t="s">
        <v>615</v>
      </c>
    </row>
    <row r="132" s="13" customFormat="1">
      <c r="A132" s="13"/>
      <c r="B132" s="232"/>
      <c r="C132" s="233"/>
      <c r="D132" s="234" t="s">
        <v>145</v>
      </c>
      <c r="E132" s="235" t="s">
        <v>19</v>
      </c>
      <c r="F132" s="236" t="s">
        <v>616</v>
      </c>
      <c r="G132" s="233"/>
      <c r="H132" s="237">
        <v>11.25</v>
      </c>
      <c r="I132" s="238"/>
      <c r="J132" s="233"/>
      <c r="K132" s="233"/>
      <c r="L132" s="239"/>
      <c r="M132" s="240"/>
      <c r="N132" s="241"/>
      <c r="O132" s="241"/>
      <c r="P132" s="241"/>
      <c r="Q132" s="241"/>
      <c r="R132" s="241"/>
      <c r="S132" s="241"/>
      <c r="T132" s="24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3" t="s">
        <v>145</v>
      </c>
      <c r="AU132" s="243" t="s">
        <v>85</v>
      </c>
      <c r="AV132" s="13" t="s">
        <v>85</v>
      </c>
      <c r="AW132" s="13" t="s">
        <v>35</v>
      </c>
      <c r="AX132" s="13" t="s">
        <v>76</v>
      </c>
      <c r="AY132" s="243" t="s">
        <v>134</v>
      </c>
    </row>
    <row r="133" s="14" customFormat="1">
      <c r="A133" s="14"/>
      <c r="B133" s="244"/>
      <c r="C133" s="245"/>
      <c r="D133" s="234" t="s">
        <v>145</v>
      </c>
      <c r="E133" s="246" t="s">
        <v>19</v>
      </c>
      <c r="F133" s="247" t="s">
        <v>147</v>
      </c>
      <c r="G133" s="245"/>
      <c r="H133" s="248">
        <v>11.25</v>
      </c>
      <c r="I133" s="249"/>
      <c r="J133" s="245"/>
      <c r="K133" s="245"/>
      <c r="L133" s="250"/>
      <c r="M133" s="251"/>
      <c r="N133" s="252"/>
      <c r="O133" s="252"/>
      <c r="P133" s="252"/>
      <c r="Q133" s="252"/>
      <c r="R133" s="252"/>
      <c r="S133" s="252"/>
      <c r="T133" s="253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T133" s="254" t="s">
        <v>145</v>
      </c>
      <c r="AU133" s="254" t="s">
        <v>85</v>
      </c>
      <c r="AV133" s="14" t="s">
        <v>141</v>
      </c>
      <c r="AW133" s="14" t="s">
        <v>35</v>
      </c>
      <c r="AX133" s="14" t="s">
        <v>83</v>
      </c>
      <c r="AY133" s="254" t="s">
        <v>134</v>
      </c>
    </row>
    <row r="134" s="2" customFormat="1" ht="37.8" customHeight="1">
      <c r="A134" s="40"/>
      <c r="B134" s="41"/>
      <c r="C134" s="214" t="s">
        <v>201</v>
      </c>
      <c r="D134" s="214" t="s">
        <v>136</v>
      </c>
      <c r="E134" s="215" t="s">
        <v>206</v>
      </c>
      <c r="F134" s="216" t="s">
        <v>207</v>
      </c>
      <c r="G134" s="217" t="s">
        <v>208</v>
      </c>
      <c r="H134" s="218">
        <v>22.350000000000001</v>
      </c>
      <c r="I134" s="219"/>
      <c r="J134" s="220">
        <f>ROUND(I134*H134,2)</f>
        <v>0</v>
      </c>
      <c r="K134" s="216" t="s">
        <v>140</v>
      </c>
      <c r="L134" s="46"/>
      <c r="M134" s="221" t="s">
        <v>19</v>
      </c>
      <c r="N134" s="222" t="s">
        <v>47</v>
      </c>
      <c r="O134" s="86"/>
      <c r="P134" s="223">
        <f>O134*H134</f>
        <v>0</v>
      </c>
      <c r="Q134" s="223">
        <v>0</v>
      </c>
      <c r="R134" s="223">
        <f>Q134*H134</f>
        <v>0</v>
      </c>
      <c r="S134" s="223">
        <v>0</v>
      </c>
      <c r="T134" s="224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25" t="s">
        <v>141</v>
      </c>
      <c r="AT134" s="225" t="s">
        <v>136</v>
      </c>
      <c r="AU134" s="225" t="s">
        <v>85</v>
      </c>
      <c r="AY134" s="19" t="s">
        <v>134</v>
      </c>
      <c r="BE134" s="226">
        <f>IF(N134="základní",J134,0)</f>
        <v>0</v>
      </c>
      <c r="BF134" s="226">
        <f>IF(N134="snížená",J134,0)</f>
        <v>0</v>
      </c>
      <c r="BG134" s="226">
        <f>IF(N134="zákl. přenesená",J134,0)</f>
        <v>0</v>
      </c>
      <c r="BH134" s="226">
        <f>IF(N134="sníž. přenesená",J134,0)</f>
        <v>0</v>
      </c>
      <c r="BI134" s="226">
        <f>IF(N134="nulová",J134,0)</f>
        <v>0</v>
      </c>
      <c r="BJ134" s="19" t="s">
        <v>83</v>
      </c>
      <c r="BK134" s="226">
        <f>ROUND(I134*H134,2)</f>
        <v>0</v>
      </c>
      <c r="BL134" s="19" t="s">
        <v>141</v>
      </c>
      <c r="BM134" s="225" t="s">
        <v>617</v>
      </c>
    </row>
    <row r="135" s="2" customFormat="1">
      <c r="A135" s="40"/>
      <c r="B135" s="41"/>
      <c r="C135" s="42"/>
      <c r="D135" s="227" t="s">
        <v>143</v>
      </c>
      <c r="E135" s="42"/>
      <c r="F135" s="228" t="s">
        <v>210</v>
      </c>
      <c r="G135" s="42"/>
      <c r="H135" s="42"/>
      <c r="I135" s="229"/>
      <c r="J135" s="42"/>
      <c r="K135" s="42"/>
      <c r="L135" s="46"/>
      <c r="M135" s="230"/>
      <c r="N135" s="231"/>
      <c r="O135" s="86"/>
      <c r="P135" s="86"/>
      <c r="Q135" s="86"/>
      <c r="R135" s="86"/>
      <c r="S135" s="86"/>
      <c r="T135" s="87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9" t="s">
        <v>143</v>
      </c>
      <c r="AU135" s="19" t="s">
        <v>85</v>
      </c>
    </row>
    <row r="136" s="13" customFormat="1">
      <c r="A136" s="13"/>
      <c r="B136" s="232"/>
      <c r="C136" s="233"/>
      <c r="D136" s="234" t="s">
        <v>145</v>
      </c>
      <c r="E136" s="235" t="s">
        <v>19</v>
      </c>
      <c r="F136" s="236" t="s">
        <v>618</v>
      </c>
      <c r="G136" s="233"/>
      <c r="H136" s="237">
        <v>22.350000000000001</v>
      </c>
      <c r="I136" s="238"/>
      <c r="J136" s="233"/>
      <c r="K136" s="233"/>
      <c r="L136" s="239"/>
      <c r="M136" s="240"/>
      <c r="N136" s="241"/>
      <c r="O136" s="241"/>
      <c r="P136" s="241"/>
      <c r="Q136" s="241"/>
      <c r="R136" s="241"/>
      <c r="S136" s="241"/>
      <c r="T136" s="24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3" t="s">
        <v>145</v>
      </c>
      <c r="AU136" s="243" t="s">
        <v>85</v>
      </c>
      <c r="AV136" s="13" t="s">
        <v>85</v>
      </c>
      <c r="AW136" s="13" t="s">
        <v>35</v>
      </c>
      <c r="AX136" s="13" t="s">
        <v>76</v>
      </c>
      <c r="AY136" s="243" t="s">
        <v>134</v>
      </c>
    </row>
    <row r="137" s="14" customFormat="1">
      <c r="A137" s="14"/>
      <c r="B137" s="244"/>
      <c r="C137" s="245"/>
      <c r="D137" s="234" t="s">
        <v>145</v>
      </c>
      <c r="E137" s="246" t="s">
        <v>19</v>
      </c>
      <c r="F137" s="247" t="s">
        <v>147</v>
      </c>
      <c r="G137" s="245"/>
      <c r="H137" s="248">
        <v>22.350000000000001</v>
      </c>
      <c r="I137" s="249"/>
      <c r="J137" s="245"/>
      <c r="K137" s="245"/>
      <c r="L137" s="250"/>
      <c r="M137" s="251"/>
      <c r="N137" s="252"/>
      <c r="O137" s="252"/>
      <c r="P137" s="252"/>
      <c r="Q137" s="252"/>
      <c r="R137" s="252"/>
      <c r="S137" s="252"/>
      <c r="T137" s="253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T137" s="254" t="s">
        <v>145</v>
      </c>
      <c r="AU137" s="254" t="s">
        <v>85</v>
      </c>
      <c r="AV137" s="14" t="s">
        <v>141</v>
      </c>
      <c r="AW137" s="14" t="s">
        <v>35</v>
      </c>
      <c r="AX137" s="14" t="s">
        <v>83</v>
      </c>
      <c r="AY137" s="254" t="s">
        <v>134</v>
      </c>
    </row>
    <row r="138" s="2" customFormat="1" ht="37.8" customHeight="1">
      <c r="A138" s="40"/>
      <c r="B138" s="41"/>
      <c r="C138" s="214" t="s">
        <v>8</v>
      </c>
      <c r="D138" s="214" t="s">
        <v>136</v>
      </c>
      <c r="E138" s="215" t="s">
        <v>213</v>
      </c>
      <c r="F138" s="216" t="s">
        <v>214</v>
      </c>
      <c r="G138" s="217" t="s">
        <v>208</v>
      </c>
      <c r="H138" s="218">
        <v>22.350000000000001</v>
      </c>
      <c r="I138" s="219"/>
      <c r="J138" s="220">
        <f>ROUND(I138*H138,2)</f>
        <v>0</v>
      </c>
      <c r="K138" s="216" t="s">
        <v>140</v>
      </c>
      <c r="L138" s="46"/>
      <c r="M138" s="221" t="s">
        <v>19</v>
      </c>
      <c r="N138" s="222" t="s">
        <v>47</v>
      </c>
      <c r="O138" s="86"/>
      <c r="P138" s="223">
        <f>O138*H138</f>
        <v>0</v>
      </c>
      <c r="Q138" s="223">
        <v>0</v>
      </c>
      <c r="R138" s="223">
        <f>Q138*H138</f>
        <v>0</v>
      </c>
      <c r="S138" s="223">
        <v>0</v>
      </c>
      <c r="T138" s="224">
        <f>S138*H138</f>
        <v>0</v>
      </c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R138" s="225" t="s">
        <v>141</v>
      </c>
      <c r="AT138" s="225" t="s">
        <v>136</v>
      </c>
      <c r="AU138" s="225" t="s">
        <v>85</v>
      </c>
      <c r="AY138" s="19" t="s">
        <v>134</v>
      </c>
      <c r="BE138" s="226">
        <f>IF(N138="základní",J138,0)</f>
        <v>0</v>
      </c>
      <c r="BF138" s="226">
        <f>IF(N138="snížená",J138,0)</f>
        <v>0</v>
      </c>
      <c r="BG138" s="226">
        <f>IF(N138="zákl. přenesená",J138,0)</f>
        <v>0</v>
      </c>
      <c r="BH138" s="226">
        <f>IF(N138="sníž. přenesená",J138,0)</f>
        <v>0</v>
      </c>
      <c r="BI138" s="226">
        <f>IF(N138="nulová",J138,0)</f>
        <v>0</v>
      </c>
      <c r="BJ138" s="19" t="s">
        <v>83</v>
      </c>
      <c r="BK138" s="226">
        <f>ROUND(I138*H138,2)</f>
        <v>0</v>
      </c>
      <c r="BL138" s="19" t="s">
        <v>141</v>
      </c>
      <c r="BM138" s="225" t="s">
        <v>619</v>
      </c>
    </row>
    <row r="139" s="2" customFormat="1">
      <c r="A139" s="40"/>
      <c r="B139" s="41"/>
      <c r="C139" s="42"/>
      <c r="D139" s="227" t="s">
        <v>143</v>
      </c>
      <c r="E139" s="42"/>
      <c r="F139" s="228" t="s">
        <v>216</v>
      </c>
      <c r="G139" s="42"/>
      <c r="H139" s="42"/>
      <c r="I139" s="229"/>
      <c r="J139" s="42"/>
      <c r="K139" s="42"/>
      <c r="L139" s="46"/>
      <c r="M139" s="230"/>
      <c r="N139" s="231"/>
      <c r="O139" s="86"/>
      <c r="P139" s="86"/>
      <c r="Q139" s="86"/>
      <c r="R139" s="86"/>
      <c r="S139" s="86"/>
      <c r="T139" s="87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T139" s="19" t="s">
        <v>143</v>
      </c>
      <c r="AU139" s="19" t="s">
        <v>85</v>
      </c>
    </row>
    <row r="140" s="13" customFormat="1">
      <c r="A140" s="13"/>
      <c r="B140" s="232"/>
      <c r="C140" s="233"/>
      <c r="D140" s="234" t="s">
        <v>145</v>
      </c>
      <c r="E140" s="235" t="s">
        <v>19</v>
      </c>
      <c r="F140" s="236" t="s">
        <v>618</v>
      </c>
      <c r="G140" s="233"/>
      <c r="H140" s="237">
        <v>22.350000000000001</v>
      </c>
      <c r="I140" s="238"/>
      <c r="J140" s="233"/>
      <c r="K140" s="233"/>
      <c r="L140" s="239"/>
      <c r="M140" s="240"/>
      <c r="N140" s="241"/>
      <c r="O140" s="241"/>
      <c r="P140" s="241"/>
      <c r="Q140" s="241"/>
      <c r="R140" s="241"/>
      <c r="S140" s="241"/>
      <c r="T140" s="24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3" t="s">
        <v>145</v>
      </c>
      <c r="AU140" s="243" t="s">
        <v>85</v>
      </c>
      <c r="AV140" s="13" t="s">
        <v>85</v>
      </c>
      <c r="AW140" s="13" t="s">
        <v>35</v>
      </c>
      <c r="AX140" s="13" t="s">
        <v>76</v>
      </c>
      <c r="AY140" s="243" t="s">
        <v>134</v>
      </c>
    </row>
    <row r="141" s="14" customFormat="1">
      <c r="A141" s="14"/>
      <c r="B141" s="244"/>
      <c r="C141" s="245"/>
      <c r="D141" s="234" t="s">
        <v>145</v>
      </c>
      <c r="E141" s="246" t="s">
        <v>19</v>
      </c>
      <c r="F141" s="247" t="s">
        <v>147</v>
      </c>
      <c r="G141" s="245"/>
      <c r="H141" s="248">
        <v>22.350000000000001</v>
      </c>
      <c r="I141" s="249"/>
      <c r="J141" s="245"/>
      <c r="K141" s="245"/>
      <c r="L141" s="250"/>
      <c r="M141" s="251"/>
      <c r="N141" s="252"/>
      <c r="O141" s="252"/>
      <c r="P141" s="252"/>
      <c r="Q141" s="252"/>
      <c r="R141" s="252"/>
      <c r="S141" s="252"/>
      <c r="T141" s="253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4" t="s">
        <v>145</v>
      </c>
      <c r="AU141" s="254" t="s">
        <v>85</v>
      </c>
      <c r="AV141" s="14" t="s">
        <v>141</v>
      </c>
      <c r="AW141" s="14" t="s">
        <v>35</v>
      </c>
      <c r="AX141" s="14" t="s">
        <v>83</v>
      </c>
      <c r="AY141" s="254" t="s">
        <v>134</v>
      </c>
    </row>
    <row r="142" s="2" customFormat="1" ht="24.15" customHeight="1">
      <c r="A142" s="40"/>
      <c r="B142" s="41"/>
      <c r="C142" s="214" t="s">
        <v>212</v>
      </c>
      <c r="D142" s="214" t="s">
        <v>136</v>
      </c>
      <c r="E142" s="215" t="s">
        <v>218</v>
      </c>
      <c r="F142" s="216" t="s">
        <v>219</v>
      </c>
      <c r="G142" s="217" t="s">
        <v>208</v>
      </c>
      <c r="H142" s="218">
        <v>22.350000000000001</v>
      </c>
      <c r="I142" s="219"/>
      <c r="J142" s="220">
        <f>ROUND(I142*H142,2)</f>
        <v>0</v>
      </c>
      <c r="K142" s="216" t="s">
        <v>140</v>
      </c>
      <c r="L142" s="46"/>
      <c r="M142" s="221" t="s">
        <v>19</v>
      </c>
      <c r="N142" s="222" t="s">
        <v>47</v>
      </c>
      <c r="O142" s="86"/>
      <c r="P142" s="223">
        <f>O142*H142</f>
        <v>0</v>
      </c>
      <c r="Q142" s="223">
        <v>0</v>
      </c>
      <c r="R142" s="223">
        <f>Q142*H142</f>
        <v>0</v>
      </c>
      <c r="S142" s="223">
        <v>0</v>
      </c>
      <c r="T142" s="224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25" t="s">
        <v>141</v>
      </c>
      <c r="AT142" s="225" t="s">
        <v>136</v>
      </c>
      <c r="AU142" s="225" t="s">
        <v>85</v>
      </c>
      <c r="AY142" s="19" t="s">
        <v>134</v>
      </c>
      <c r="BE142" s="226">
        <f>IF(N142="základní",J142,0)</f>
        <v>0</v>
      </c>
      <c r="BF142" s="226">
        <f>IF(N142="snížená",J142,0)</f>
        <v>0</v>
      </c>
      <c r="BG142" s="226">
        <f>IF(N142="zákl. přenesená",J142,0)</f>
        <v>0</v>
      </c>
      <c r="BH142" s="226">
        <f>IF(N142="sníž. přenesená",J142,0)</f>
        <v>0</v>
      </c>
      <c r="BI142" s="226">
        <f>IF(N142="nulová",J142,0)</f>
        <v>0</v>
      </c>
      <c r="BJ142" s="19" t="s">
        <v>83</v>
      </c>
      <c r="BK142" s="226">
        <f>ROUND(I142*H142,2)</f>
        <v>0</v>
      </c>
      <c r="BL142" s="19" t="s">
        <v>141</v>
      </c>
      <c r="BM142" s="225" t="s">
        <v>620</v>
      </c>
    </row>
    <row r="143" s="2" customFormat="1">
      <c r="A143" s="40"/>
      <c r="B143" s="41"/>
      <c r="C143" s="42"/>
      <c r="D143" s="227" t="s">
        <v>143</v>
      </c>
      <c r="E143" s="42"/>
      <c r="F143" s="228" t="s">
        <v>221</v>
      </c>
      <c r="G143" s="42"/>
      <c r="H143" s="42"/>
      <c r="I143" s="229"/>
      <c r="J143" s="42"/>
      <c r="K143" s="42"/>
      <c r="L143" s="46"/>
      <c r="M143" s="230"/>
      <c r="N143" s="231"/>
      <c r="O143" s="86"/>
      <c r="P143" s="86"/>
      <c r="Q143" s="86"/>
      <c r="R143" s="86"/>
      <c r="S143" s="86"/>
      <c r="T143" s="87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9" t="s">
        <v>143</v>
      </c>
      <c r="AU143" s="19" t="s">
        <v>85</v>
      </c>
    </row>
    <row r="144" s="13" customFormat="1">
      <c r="A144" s="13"/>
      <c r="B144" s="232"/>
      <c r="C144" s="233"/>
      <c r="D144" s="234" t="s">
        <v>145</v>
      </c>
      <c r="E144" s="235" t="s">
        <v>19</v>
      </c>
      <c r="F144" s="236" t="s">
        <v>618</v>
      </c>
      <c r="G144" s="233"/>
      <c r="H144" s="237">
        <v>22.350000000000001</v>
      </c>
      <c r="I144" s="238"/>
      <c r="J144" s="233"/>
      <c r="K144" s="233"/>
      <c r="L144" s="239"/>
      <c r="M144" s="240"/>
      <c r="N144" s="241"/>
      <c r="O144" s="241"/>
      <c r="P144" s="241"/>
      <c r="Q144" s="241"/>
      <c r="R144" s="241"/>
      <c r="S144" s="241"/>
      <c r="T144" s="24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43" t="s">
        <v>145</v>
      </c>
      <c r="AU144" s="243" t="s">
        <v>85</v>
      </c>
      <c r="AV144" s="13" t="s">
        <v>85</v>
      </c>
      <c r="AW144" s="13" t="s">
        <v>35</v>
      </c>
      <c r="AX144" s="13" t="s">
        <v>76</v>
      </c>
      <c r="AY144" s="243" t="s">
        <v>134</v>
      </c>
    </row>
    <row r="145" s="14" customFormat="1">
      <c r="A145" s="14"/>
      <c r="B145" s="244"/>
      <c r="C145" s="245"/>
      <c r="D145" s="234" t="s">
        <v>145</v>
      </c>
      <c r="E145" s="246" t="s">
        <v>19</v>
      </c>
      <c r="F145" s="247" t="s">
        <v>147</v>
      </c>
      <c r="G145" s="245"/>
      <c r="H145" s="248">
        <v>22.350000000000001</v>
      </c>
      <c r="I145" s="249"/>
      <c r="J145" s="245"/>
      <c r="K145" s="245"/>
      <c r="L145" s="250"/>
      <c r="M145" s="251"/>
      <c r="N145" s="252"/>
      <c r="O145" s="252"/>
      <c r="P145" s="252"/>
      <c r="Q145" s="252"/>
      <c r="R145" s="252"/>
      <c r="S145" s="252"/>
      <c r="T145" s="253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T145" s="254" t="s">
        <v>145</v>
      </c>
      <c r="AU145" s="254" t="s">
        <v>85</v>
      </c>
      <c r="AV145" s="14" t="s">
        <v>141</v>
      </c>
      <c r="AW145" s="14" t="s">
        <v>35</v>
      </c>
      <c r="AX145" s="14" t="s">
        <v>83</v>
      </c>
      <c r="AY145" s="254" t="s">
        <v>134</v>
      </c>
    </row>
    <row r="146" s="2" customFormat="1" ht="24.15" customHeight="1">
      <c r="A146" s="40"/>
      <c r="B146" s="41"/>
      <c r="C146" s="214" t="s">
        <v>217</v>
      </c>
      <c r="D146" s="214" t="s">
        <v>136</v>
      </c>
      <c r="E146" s="215" t="s">
        <v>223</v>
      </c>
      <c r="F146" s="216" t="s">
        <v>224</v>
      </c>
      <c r="G146" s="217" t="s">
        <v>225</v>
      </c>
      <c r="H146" s="218">
        <v>40.229999999999997</v>
      </c>
      <c r="I146" s="219"/>
      <c r="J146" s="220">
        <f>ROUND(I146*H146,2)</f>
        <v>0</v>
      </c>
      <c r="K146" s="216" t="s">
        <v>140</v>
      </c>
      <c r="L146" s="46"/>
      <c r="M146" s="221" t="s">
        <v>19</v>
      </c>
      <c r="N146" s="222" t="s">
        <v>47</v>
      </c>
      <c r="O146" s="86"/>
      <c r="P146" s="223">
        <f>O146*H146</f>
        <v>0</v>
      </c>
      <c r="Q146" s="223">
        <v>0</v>
      </c>
      <c r="R146" s="223">
        <f>Q146*H146</f>
        <v>0</v>
      </c>
      <c r="S146" s="223">
        <v>0</v>
      </c>
      <c r="T146" s="224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25" t="s">
        <v>141</v>
      </c>
      <c r="AT146" s="225" t="s">
        <v>136</v>
      </c>
      <c r="AU146" s="225" t="s">
        <v>85</v>
      </c>
      <c r="AY146" s="19" t="s">
        <v>134</v>
      </c>
      <c r="BE146" s="226">
        <f>IF(N146="základní",J146,0)</f>
        <v>0</v>
      </c>
      <c r="BF146" s="226">
        <f>IF(N146="snížená",J146,0)</f>
        <v>0</v>
      </c>
      <c r="BG146" s="226">
        <f>IF(N146="zákl. přenesená",J146,0)</f>
        <v>0</v>
      </c>
      <c r="BH146" s="226">
        <f>IF(N146="sníž. přenesená",J146,0)</f>
        <v>0</v>
      </c>
      <c r="BI146" s="226">
        <f>IF(N146="nulová",J146,0)</f>
        <v>0</v>
      </c>
      <c r="BJ146" s="19" t="s">
        <v>83</v>
      </c>
      <c r="BK146" s="226">
        <f>ROUND(I146*H146,2)</f>
        <v>0</v>
      </c>
      <c r="BL146" s="19" t="s">
        <v>141</v>
      </c>
      <c r="BM146" s="225" t="s">
        <v>621</v>
      </c>
    </row>
    <row r="147" s="2" customFormat="1">
      <c r="A147" s="40"/>
      <c r="B147" s="41"/>
      <c r="C147" s="42"/>
      <c r="D147" s="227" t="s">
        <v>143</v>
      </c>
      <c r="E147" s="42"/>
      <c r="F147" s="228" t="s">
        <v>227</v>
      </c>
      <c r="G147" s="42"/>
      <c r="H147" s="42"/>
      <c r="I147" s="229"/>
      <c r="J147" s="42"/>
      <c r="K147" s="42"/>
      <c r="L147" s="46"/>
      <c r="M147" s="230"/>
      <c r="N147" s="231"/>
      <c r="O147" s="86"/>
      <c r="P147" s="86"/>
      <c r="Q147" s="86"/>
      <c r="R147" s="86"/>
      <c r="S147" s="86"/>
      <c r="T147" s="87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9" t="s">
        <v>143</v>
      </c>
      <c r="AU147" s="19" t="s">
        <v>85</v>
      </c>
    </row>
    <row r="148" s="13" customFormat="1">
      <c r="A148" s="13"/>
      <c r="B148" s="232"/>
      <c r="C148" s="233"/>
      <c r="D148" s="234" t="s">
        <v>145</v>
      </c>
      <c r="E148" s="235" t="s">
        <v>19</v>
      </c>
      <c r="F148" s="236" t="s">
        <v>622</v>
      </c>
      <c r="G148" s="233"/>
      <c r="H148" s="237">
        <v>40.229999999999997</v>
      </c>
      <c r="I148" s="238"/>
      <c r="J148" s="233"/>
      <c r="K148" s="233"/>
      <c r="L148" s="239"/>
      <c r="M148" s="240"/>
      <c r="N148" s="241"/>
      <c r="O148" s="241"/>
      <c r="P148" s="241"/>
      <c r="Q148" s="241"/>
      <c r="R148" s="241"/>
      <c r="S148" s="241"/>
      <c r="T148" s="24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43" t="s">
        <v>145</v>
      </c>
      <c r="AU148" s="243" t="s">
        <v>85</v>
      </c>
      <c r="AV148" s="13" t="s">
        <v>85</v>
      </c>
      <c r="AW148" s="13" t="s">
        <v>35</v>
      </c>
      <c r="AX148" s="13" t="s">
        <v>76</v>
      </c>
      <c r="AY148" s="243" t="s">
        <v>134</v>
      </c>
    </row>
    <row r="149" s="14" customFormat="1">
      <c r="A149" s="14"/>
      <c r="B149" s="244"/>
      <c r="C149" s="245"/>
      <c r="D149" s="234" t="s">
        <v>145</v>
      </c>
      <c r="E149" s="246" t="s">
        <v>19</v>
      </c>
      <c r="F149" s="247" t="s">
        <v>147</v>
      </c>
      <c r="G149" s="245"/>
      <c r="H149" s="248">
        <v>40.229999999999997</v>
      </c>
      <c r="I149" s="249"/>
      <c r="J149" s="245"/>
      <c r="K149" s="245"/>
      <c r="L149" s="250"/>
      <c r="M149" s="251"/>
      <c r="N149" s="252"/>
      <c r="O149" s="252"/>
      <c r="P149" s="252"/>
      <c r="Q149" s="252"/>
      <c r="R149" s="252"/>
      <c r="S149" s="252"/>
      <c r="T149" s="253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54" t="s">
        <v>145</v>
      </c>
      <c r="AU149" s="254" t="s">
        <v>85</v>
      </c>
      <c r="AV149" s="14" t="s">
        <v>141</v>
      </c>
      <c r="AW149" s="14" t="s">
        <v>35</v>
      </c>
      <c r="AX149" s="14" t="s">
        <v>83</v>
      </c>
      <c r="AY149" s="254" t="s">
        <v>134</v>
      </c>
    </row>
    <row r="150" s="2" customFormat="1" ht="24.15" customHeight="1">
      <c r="A150" s="40"/>
      <c r="B150" s="41"/>
      <c r="C150" s="214" t="s">
        <v>222</v>
      </c>
      <c r="D150" s="214" t="s">
        <v>136</v>
      </c>
      <c r="E150" s="215" t="s">
        <v>230</v>
      </c>
      <c r="F150" s="216" t="s">
        <v>231</v>
      </c>
      <c r="G150" s="217" t="s">
        <v>139</v>
      </c>
      <c r="H150" s="218">
        <v>149</v>
      </c>
      <c r="I150" s="219"/>
      <c r="J150" s="220">
        <f>ROUND(I150*H150,2)</f>
        <v>0</v>
      </c>
      <c r="K150" s="216" t="s">
        <v>140</v>
      </c>
      <c r="L150" s="46"/>
      <c r="M150" s="221" t="s">
        <v>19</v>
      </c>
      <c r="N150" s="222" t="s">
        <v>47</v>
      </c>
      <c r="O150" s="86"/>
      <c r="P150" s="223">
        <f>O150*H150</f>
        <v>0</v>
      </c>
      <c r="Q150" s="223">
        <v>0</v>
      </c>
      <c r="R150" s="223">
        <f>Q150*H150</f>
        <v>0</v>
      </c>
      <c r="S150" s="223">
        <v>0</v>
      </c>
      <c r="T150" s="224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25" t="s">
        <v>141</v>
      </c>
      <c r="AT150" s="225" t="s">
        <v>136</v>
      </c>
      <c r="AU150" s="225" t="s">
        <v>85</v>
      </c>
      <c r="AY150" s="19" t="s">
        <v>134</v>
      </c>
      <c r="BE150" s="226">
        <f>IF(N150="základní",J150,0)</f>
        <v>0</v>
      </c>
      <c r="BF150" s="226">
        <f>IF(N150="snížená",J150,0)</f>
        <v>0</v>
      </c>
      <c r="BG150" s="226">
        <f>IF(N150="zákl. přenesená",J150,0)</f>
        <v>0</v>
      </c>
      <c r="BH150" s="226">
        <f>IF(N150="sníž. přenesená",J150,0)</f>
        <v>0</v>
      </c>
      <c r="BI150" s="226">
        <f>IF(N150="nulová",J150,0)</f>
        <v>0</v>
      </c>
      <c r="BJ150" s="19" t="s">
        <v>83</v>
      </c>
      <c r="BK150" s="226">
        <f>ROUND(I150*H150,2)</f>
        <v>0</v>
      </c>
      <c r="BL150" s="19" t="s">
        <v>141</v>
      </c>
      <c r="BM150" s="225" t="s">
        <v>623</v>
      </c>
    </row>
    <row r="151" s="2" customFormat="1">
      <c r="A151" s="40"/>
      <c r="B151" s="41"/>
      <c r="C151" s="42"/>
      <c r="D151" s="227" t="s">
        <v>143</v>
      </c>
      <c r="E151" s="42"/>
      <c r="F151" s="228" t="s">
        <v>233</v>
      </c>
      <c r="G151" s="42"/>
      <c r="H151" s="42"/>
      <c r="I151" s="229"/>
      <c r="J151" s="42"/>
      <c r="K151" s="42"/>
      <c r="L151" s="46"/>
      <c r="M151" s="230"/>
      <c r="N151" s="231"/>
      <c r="O151" s="86"/>
      <c r="P151" s="86"/>
      <c r="Q151" s="86"/>
      <c r="R151" s="86"/>
      <c r="S151" s="86"/>
      <c r="T151" s="87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9" t="s">
        <v>143</v>
      </c>
      <c r="AU151" s="19" t="s">
        <v>85</v>
      </c>
    </row>
    <row r="152" s="13" customFormat="1">
      <c r="A152" s="13"/>
      <c r="B152" s="232"/>
      <c r="C152" s="233"/>
      <c r="D152" s="234" t="s">
        <v>145</v>
      </c>
      <c r="E152" s="235" t="s">
        <v>19</v>
      </c>
      <c r="F152" s="236" t="s">
        <v>624</v>
      </c>
      <c r="G152" s="233"/>
      <c r="H152" s="237">
        <v>149</v>
      </c>
      <c r="I152" s="238"/>
      <c r="J152" s="233"/>
      <c r="K152" s="233"/>
      <c r="L152" s="239"/>
      <c r="M152" s="240"/>
      <c r="N152" s="241"/>
      <c r="O152" s="241"/>
      <c r="P152" s="241"/>
      <c r="Q152" s="241"/>
      <c r="R152" s="241"/>
      <c r="S152" s="241"/>
      <c r="T152" s="242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43" t="s">
        <v>145</v>
      </c>
      <c r="AU152" s="243" t="s">
        <v>85</v>
      </c>
      <c r="AV152" s="13" t="s">
        <v>85</v>
      </c>
      <c r="AW152" s="13" t="s">
        <v>35</v>
      </c>
      <c r="AX152" s="13" t="s">
        <v>76</v>
      </c>
      <c r="AY152" s="243" t="s">
        <v>134</v>
      </c>
    </row>
    <row r="153" s="14" customFormat="1">
      <c r="A153" s="14"/>
      <c r="B153" s="244"/>
      <c r="C153" s="245"/>
      <c r="D153" s="234" t="s">
        <v>145</v>
      </c>
      <c r="E153" s="246" t="s">
        <v>19</v>
      </c>
      <c r="F153" s="247" t="s">
        <v>147</v>
      </c>
      <c r="G153" s="245"/>
      <c r="H153" s="248">
        <v>149</v>
      </c>
      <c r="I153" s="249"/>
      <c r="J153" s="245"/>
      <c r="K153" s="245"/>
      <c r="L153" s="250"/>
      <c r="M153" s="251"/>
      <c r="N153" s="252"/>
      <c r="O153" s="252"/>
      <c r="P153" s="252"/>
      <c r="Q153" s="252"/>
      <c r="R153" s="252"/>
      <c r="S153" s="252"/>
      <c r="T153" s="253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54" t="s">
        <v>145</v>
      </c>
      <c r="AU153" s="254" t="s">
        <v>85</v>
      </c>
      <c r="AV153" s="14" t="s">
        <v>141</v>
      </c>
      <c r="AW153" s="14" t="s">
        <v>35</v>
      </c>
      <c r="AX153" s="14" t="s">
        <v>83</v>
      </c>
      <c r="AY153" s="254" t="s">
        <v>134</v>
      </c>
    </row>
    <row r="154" s="2" customFormat="1" ht="16.5" customHeight="1">
      <c r="A154" s="40"/>
      <c r="B154" s="41"/>
      <c r="C154" s="255" t="s">
        <v>229</v>
      </c>
      <c r="D154" s="255" t="s">
        <v>236</v>
      </c>
      <c r="E154" s="256" t="s">
        <v>237</v>
      </c>
      <c r="F154" s="257" t="s">
        <v>238</v>
      </c>
      <c r="G154" s="258" t="s">
        <v>225</v>
      </c>
      <c r="H154" s="259">
        <v>49.170000000000002</v>
      </c>
      <c r="I154" s="260"/>
      <c r="J154" s="261">
        <f>ROUND(I154*H154,2)</f>
        <v>0</v>
      </c>
      <c r="K154" s="257" t="s">
        <v>140</v>
      </c>
      <c r="L154" s="262"/>
      <c r="M154" s="263" t="s">
        <v>19</v>
      </c>
      <c r="N154" s="264" t="s">
        <v>47</v>
      </c>
      <c r="O154" s="86"/>
      <c r="P154" s="223">
        <f>O154*H154</f>
        <v>0</v>
      </c>
      <c r="Q154" s="223">
        <v>1</v>
      </c>
      <c r="R154" s="223">
        <f>Q154*H154</f>
        <v>49.170000000000002</v>
      </c>
      <c r="S154" s="223">
        <v>0</v>
      </c>
      <c r="T154" s="224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25" t="s">
        <v>182</v>
      </c>
      <c r="AT154" s="225" t="s">
        <v>236</v>
      </c>
      <c r="AU154" s="225" t="s">
        <v>85</v>
      </c>
      <c r="AY154" s="19" t="s">
        <v>134</v>
      </c>
      <c r="BE154" s="226">
        <f>IF(N154="základní",J154,0)</f>
        <v>0</v>
      </c>
      <c r="BF154" s="226">
        <f>IF(N154="snížená",J154,0)</f>
        <v>0</v>
      </c>
      <c r="BG154" s="226">
        <f>IF(N154="zákl. přenesená",J154,0)</f>
        <v>0</v>
      </c>
      <c r="BH154" s="226">
        <f>IF(N154="sníž. přenesená",J154,0)</f>
        <v>0</v>
      </c>
      <c r="BI154" s="226">
        <f>IF(N154="nulová",J154,0)</f>
        <v>0</v>
      </c>
      <c r="BJ154" s="19" t="s">
        <v>83</v>
      </c>
      <c r="BK154" s="226">
        <f>ROUND(I154*H154,2)</f>
        <v>0</v>
      </c>
      <c r="BL154" s="19" t="s">
        <v>141</v>
      </c>
      <c r="BM154" s="225" t="s">
        <v>625</v>
      </c>
    </row>
    <row r="155" s="13" customFormat="1">
      <c r="A155" s="13"/>
      <c r="B155" s="232"/>
      <c r="C155" s="233"/>
      <c r="D155" s="234" t="s">
        <v>145</v>
      </c>
      <c r="E155" s="235" t="s">
        <v>19</v>
      </c>
      <c r="F155" s="236" t="s">
        <v>626</v>
      </c>
      <c r="G155" s="233"/>
      <c r="H155" s="237">
        <v>49.170000000000002</v>
      </c>
      <c r="I155" s="238"/>
      <c r="J155" s="233"/>
      <c r="K155" s="233"/>
      <c r="L155" s="239"/>
      <c r="M155" s="240"/>
      <c r="N155" s="241"/>
      <c r="O155" s="241"/>
      <c r="P155" s="241"/>
      <c r="Q155" s="241"/>
      <c r="R155" s="241"/>
      <c r="S155" s="241"/>
      <c r="T155" s="242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3" t="s">
        <v>145</v>
      </c>
      <c r="AU155" s="243" t="s">
        <v>85</v>
      </c>
      <c r="AV155" s="13" t="s">
        <v>85</v>
      </c>
      <c r="AW155" s="13" t="s">
        <v>35</v>
      </c>
      <c r="AX155" s="13" t="s">
        <v>76</v>
      </c>
      <c r="AY155" s="243" t="s">
        <v>134</v>
      </c>
    </row>
    <row r="156" s="14" customFormat="1">
      <c r="A156" s="14"/>
      <c r="B156" s="244"/>
      <c r="C156" s="245"/>
      <c r="D156" s="234" t="s">
        <v>145</v>
      </c>
      <c r="E156" s="246" t="s">
        <v>19</v>
      </c>
      <c r="F156" s="247" t="s">
        <v>147</v>
      </c>
      <c r="G156" s="245"/>
      <c r="H156" s="248">
        <v>49.170000000000002</v>
      </c>
      <c r="I156" s="249"/>
      <c r="J156" s="245"/>
      <c r="K156" s="245"/>
      <c r="L156" s="250"/>
      <c r="M156" s="251"/>
      <c r="N156" s="252"/>
      <c r="O156" s="252"/>
      <c r="P156" s="252"/>
      <c r="Q156" s="252"/>
      <c r="R156" s="252"/>
      <c r="S156" s="252"/>
      <c r="T156" s="253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T156" s="254" t="s">
        <v>145</v>
      </c>
      <c r="AU156" s="254" t="s">
        <v>85</v>
      </c>
      <c r="AV156" s="14" t="s">
        <v>141</v>
      </c>
      <c r="AW156" s="14" t="s">
        <v>35</v>
      </c>
      <c r="AX156" s="14" t="s">
        <v>83</v>
      </c>
      <c r="AY156" s="254" t="s">
        <v>134</v>
      </c>
    </row>
    <row r="157" s="2" customFormat="1" ht="24.15" customHeight="1">
      <c r="A157" s="40"/>
      <c r="B157" s="41"/>
      <c r="C157" s="214" t="s">
        <v>235</v>
      </c>
      <c r="D157" s="214" t="s">
        <v>136</v>
      </c>
      <c r="E157" s="215" t="s">
        <v>242</v>
      </c>
      <c r="F157" s="216" t="s">
        <v>243</v>
      </c>
      <c r="G157" s="217" t="s">
        <v>139</v>
      </c>
      <c r="H157" s="218">
        <v>149</v>
      </c>
      <c r="I157" s="219"/>
      <c r="J157" s="220">
        <f>ROUND(I157*H157,2)</f>
        <v>0</v>
      </c>
      <c r="K157" s="216" t="s">
        <v>140</v>
      </c>
      <c r="L157" s="46"/>
      <c r="M157" s="221" t="s">
        <v>19</v>
      </c>
      <c r="N157" s="222" t="s">
        <v>47</v>
      </c>
      <c r="O157" s="86"/>
      <c r="P157" s="223">
        <f>O157*H157</f>
        <v>0</v>
      </c>
      <c r="Q157" s="223">
        <v>0</v>
      </c>
      <c r="R157" s="223">
        <f>Q157*H157</f>
        <v>0</v>
      </c>
      <c r="S157" s="223">
        <v>0</v>
      </c>
      <c r="T157" s="224">
        <f>S157*H157</f>
        <v>0</v>
      </c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R157" s="225" t="s">
        <v>141</v>
      </c>
      <c r="AT157" s="225" t="s">
        <v>136</v>
      </c>
      <c r="AU157" s="225" t="s">
        <v>85</v>
      </c>
      <c r="AY157" s="19" t="s">
        <v>134</v>
      </c>
      <c r="BE157" s="226">
        <f>IF(N157="základní",J157,0)</f>
        <v>0</v>
      </c>
      <c r="BF157" s="226">
        <f>IF(N157="snížená",J157,0)</f>
        <v>0</v>
      </c>
      <c r="BG157" s="226">
        <f>IF(N157="zákl. přenesená",J157,0)</f>
        <v>0</v>
      </c>
      <c r="BH157" s="226">
        <f>IF(N157="sníž. přenesená",J157,0)</f>
        <v>0</v>
      </c>
      <c r="BI157" s="226">
        <f>IF(N157="nulová",J157,0)</f>
        <v>0</v>
      </c>
      <c r="BJ157" s="19" t="s">
        <v>83</v>
      </c>
      <c r="BK157" s="226">
        <f>ROUND(I157*H157,2)</f>
        <v>0</v>
      </c>
      <c r="BL157" s="19" t="s">
        <v>141</v>
      </c>
      <c r="BM157" s="225" t="s">
        <v>627</v>
      </c>
    </row>
    <row r="158" s="2" customFormat="1">
      <c r="A158" s="40"/>
      <c r="B158" s="41"/>
      <c r="C158" s="42"/>
      <c r="D158" s="227" t="s">
        <v>143</v>
      </c>
      <c r="E158" s="42"/>
      <c r="F158" s="228" t="s">
        <v>245</v>
      </c>
      <c r="G158" s="42"/>
      <c r="H158" s="42"/>
      <c r="I158" s="229"/>
      <c r="J158" s="42"/>
      <c r="K158" s="42"/>
      <c r="L158" s="46"/>
      <c r="M158" s="230"/>
      <c r="N158" s="231"/>
      <c r="O158" s="86"/>
      <c r="P158" s="86"/>
      <c r="Q158" s="86"/>
      <c r="R158" s="86"/>
      <c r="S158" s="86"/>
      <c r="T158" s="87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9" t="s">
        <v>143</v>
      </c>
      <c r="AU158" s="19" t="s">
        <v>85</v>
      </c>
    </row>
    <row r="159" s="13" customFormat="1">
      <c r="A159" s="13"/>
      <c r="B159" s="232"/>
      <c r="C159" s="233"/>
      <c r="D159" s="234" t="s">
        <v>145</v>
      </c>
      <c r="E159" s="235" t="s">
        <v>19</v>
      </c>
      <c r="F159" s="236" t="s">
        <v>628</v>
      </c>
      <c r="G159" s="233"/>
      <c r="H159" s="237">
        <v>149</v>
      </c>
      <c r="I159" s="238"/>
      <c r="J159" s="233"/>
      <c r="K159" s="233"/>
      <c r="L159" s="239"/>
      <c r="M159" s="240"/>
      <c r="N159" s="241"/>
      <c r="O159" s="241"/>
      <c r="P159" s="241"/>
      <c r="Q159" s="241"/>
      <c r="R159" s="241"/>
      <c r="S159" s="241"/>
      <c r="T159" s="24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43" t="s">
        <v>145</v>
      </c>
      <c r="AU159" s="243" t="s">
        <v>85</v>
      </c>
      <c r="AV159" s="13" t="s">
        <v>85</v>
      </c>
      <c r="AW159" s="13" t="s">
        <v>35</v>
      </c>
      <c r="AX159" s="13" t="s">
        <v>76</v>
      </c>
      <c r="AY159" s="243" t="s">
        <v>134</v>
      </c>
    </row>
    <row r="160" s="14" customFormat="1">
      <c r="A160" s="14"/>
      <c r="B160" s="244"/>
      <c r="C160" s="245"/>
      <c r="D160" s="234" t="s">
        <v>145</v>
      </c>
      <c r="E160" s="246" t="s">
        <v>19</v>
      </c>
      <c r="F160" s="247" t="s">
        <v>147</v>
      </c>
      <c r="G160" s="245"/>
      <c r="H160" s="248">
        <v>149</v>
      </c>
      <c r="I160" s="249"/>
      <c r="J160" s="245"/>
      <c r="K160" s="245"/>
      <c r="L160" s="250"/>
      <c r="M160" s="251"/>
      <c r="N160" s="252"/>
      <c r="O160" s="252"/>
      <c r="P160" s="252"/>
      <c r="Q160" s="252"/>
      <c r="R160" s="252"/>
      <c r="S160" s="252"/>
      <c r="T160" s="253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T160" s="254" t="s">
        <v>145</v>
      </c>
      <c r="AU160" s="254" t="s">
        <v>85</v>
      </c>
      <c r="AV160" s="14" t="s">
        <v>141</v>
      </c>
      <c r="AW160" s="14" t="s">
        <v>35</v>
      </c>
      <c r="AX160" s="14" t="s">
        <v>83</v>
      </c>
      <c r="AY160" s="254" t="s">
        <v>134</v>
      </c>
    </row>
    <row r="161" s="2" customFormat="1" ht="16.5" customHeight="1">
      <c r="A161" s="40"/>
      <c r="B161" s="41"/>
      <c r="C161" s="255" t="s">
        <v>241</v>
      </c>
      <c r="D161" s="255" t="s">
        <v>236</v>
      </c>
      <c r="E161" s="256" t="s">
        <v>248</v>
      </c>
      <c r="F161" s="257" t="s">
        <v>249</v>
      </c>
      <c r="G161" s="258" t="s">
        <v>250</v>
      </c>
      <c r="H161" s="259">
        <v>3.7250000000000001</v>
      </c>
      <c r="I161" s="260"/>
      <c r="J161" s="261">
        <f>ROUND(I161*H161,2)</f>
        <v>0</v>
      </c>
      <c r="K161" s="257" t="s">
        <v>140</v>
      </c>
      <c r="L161" s="262"/>
      <c r="M161" s="263" t="s">
        <v>19</v>
      </c>
      <c r="N161" s="264" t="s">
        <v>47</v>
      </c>
      <c r="O161" s="86"/>
      <c r="P161" s="223">
        <f>O161*H161</f>
        <v>0</v>
      </c>
      <c r="Q161" s="223">
        <v>0.001</v>
      </c>
      <c r="R161" s="223">
        <f>Q161*H161</f>
        <v>0.003725</v>
      </c>
      <c r="S161" s="223">
        <v>0</v>
      </c>
      <c r="T161" s="224">
        <f>S161*H161</f>
        <v>0</v>
      </c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R161" s="225" t="s">
        <v>182</v>
      </c>
      <c r="AT161" s="225" t="s">
        <v>236</v>
      </c>
      <c r="AU161" s="225" t="s">
        <v>85</v>
      </c>
      <c r="AY161" s="19" t="s">
        <v>134</v>
      </c>
      <c r="BE161" s="226">
        <f>IF(N161="základní",J161,0)</f>
        <v>0</v>
      </c>
      <c r="BF161" s="226">
        <f>IF(N161="snížená",J161,0)</f>
        <v>0</v>
      </c>
      <c r="BG161" s="226">
        <f>IF(N161="zákl. přenesená",J161,0)</f>
        <v>0</v>
      </c>
      <c r="BH161" s="226">
        <f>IF(N161="sníž. přenesená",J161,0)</f>
        <v>0</v>
      </c>
      <c r="BI161" s="226">
        <f>IF(N161="nulová",J161,0)</f>
        <v>0</v>
      </c>
      <c r="BJ161" s="19" t="s">
        <v>83</v>
      </c>
      <c r="BK161" s="226">
        <f>ROUND(I161*H161,2)</f>
        <v>0</v>
      </c>
      <c r="BL161" s="19" t="s">
        <v>141</v>
      </c>
      <c r="BM161" s="225" t="s">
        <v>629</v>
      </c>
    </row>
    <row r="162" s="13" customFormat="1">
      <c r="A162" s="13"/>
      <c r="B162" s="232"/>
      <c r="C162" s="233"/>
      <c r="D162" s="234" t="s">
        <v>145</v>
      </c>
      <c r="E162" s="235" t="s">
        <v>19</v>
      </c>
      <c r="F162" s="236" t="s">
        <v>630</v>
      </c>
      <c r="G162" s="233"/>
      <c r="H162" s="237">
        <v>3.7250000000000001</v>
      </c>
      <c r="I162" s="238"/>
      <c r="J162" s="233"/>
      <c r="K162" s="233"/>
      <c r="L162" s="239"/>
      <c r="M162" s="240"/>
      <c r="N162" s="241"/>
      <c r="O162" s="241"/>
      <c r="P162" s="241"/>
      <c r="Q162" s="241"/>
      <c r="R162" s="241"/>
      <c r="S162" s="241"/>
      <c r="T162" s="24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43" t="s">
        <v>145</v>
      </c>
      <c r="AU162" s="243" t="s">
        <v>85</v>
      </c>
      <c r="AV162" s="13" t="s">
        <v>85</v>
      </c>
      <c r="AW162" s="13" t="s">
        <v>35</v>
      </c>
      <c r="AX162" s="13" t="s">
        <v>76</v>
      </c>
      <c r="AY162" s="243" t="s">
        <v>134</v>
      </c>
    </row>
    <row r="163" s="14" customFormat="1">
      <c r="A163" s="14"/>
      <c r="B163" s="244"/>
      <c r="C163" s="245"/>
      <c r="D163" s="234" t="s">
        <v>145</v>
      </c>
      <c r="E163" s="246" t="s">
        <v>19</v>
      </c>
      <c r="F163" s="247" t="s">
        <v>147</v>
      </c>
      <c r="G163" s="245"/>
      <c r="H163" s="248">
        <v>3.7250000000000001</v>
      </c>
      <c r="I163" s="249"/>
      <c r="J163" s="245"/>
      <c r="K163" s="245"/>
      <c r="L163" s="250"/>
      <c r="M163" s="251"/>
      <c r="N163" s="252"/>
      <c r="O163" s="252"/>
      <c r="P163" s="252"/>
      <c r="Q163" s="252"/>
      <c r="R163" s="252"/>
      <c r="S163" s="252"/>
      <c r="T163" s="253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T163" s="254" t="s">
        <v>145</v>
      </c>
      <c r="AU163" s="254" t="s">
        <v>85</v>
      </c>
      <c r="AV163" s="14" t="s">
        <v>141</v>
      </c>
      <c r="AW163" s="14" t="s">
        <v>35</v>
      </c>
      <c r="AX163" s="14" t="s">
        <v>83</v>
      </c>
      <c r="AY163" s="254" t="s">
        <v>134</v>
      </c>
    </row>
    <row r="164" s="2" customFormat="1" ht="21.75" customHeight="1">
      <c r="A164" s="40"/>
      <c r="B164" s="41"/>
      <c r="C164" s="214" t="s">
        <v>247</v>
      </c>
      <c r="D164" s="214" t="s">
        <v>136</v>
      </c>
      <c r="E164" s="215" t="s">
        <v>254</v>
      </c>
      <c r="F164" s="216" t="s">
        <v>255</v>
      </c>
      <c r="G164" s="217" t="s">
        <v>139</v>
      </c>
      <c r="H164" s="218">
        <v>149</v>
      </c>
      <c r="I164" s="219"/>
      <c r="J164" s="220">
        <f>ROUND(I164*H164,2)</f>
        <v>0</v>
      </c>
      <c r="K164" s="216" t="s">
        <v>140</v>
      </c>
      <c r="L164" s="46"/>
      <c r="M164" s="221" t="s">
        <v>19</v>
      </c>
      <c r="N164" s="222" t="s">
        <v>47</v>
      </c>
      <c r="O164" s="86"/>
      <c r="P164" s="223">
        <f>O164*H164</f>
        <v>0</v>
      </c>
      <c r="Q164" s="223">
        <v>0</v>
      </c>
      <c r="R164" s="223">
        <f>Q164*H164</f>
        <v>0</v>
      </c>
      <c r="S164" s="223">
        <v>0</v>
      </c>
      <c r="T164" s="224">
        <f>S164*H164</f>
        <v>0</v>
      </c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R164" s="225" t="s">
        <v>141</v>
      </c>
      <c r="AT164" s="225" t="s">
        <v>136</v>
      </c>
      <c r="AU164" s="225" t="s">
        <v>85</v>
      </c>
      <c r="AY164" s="19" t="s">
        <v>134</v>
      </c>
      <c r="BE164" s="226">
        <f>IF(N164="základní",J164,0)</f>
        <v>0</v>
      </c>
      <c r="BF164" s="226">
        <f>IF(N164="snížená",J164,0)</f>
        <v>0</v>
      </c>
      <c r="BG164" s="226">
        <f>IF(N164="zákl. přenesená",J164,0)</f>
        <v>0</v>
      </c>
      <c r="BH164" s="226">
        <f>IF(N164="sníž. přenesená",J164,0)</f>
        <v>0</v>
      </c>
      <c r="BI164" s="226">
        <f>IF(N164="nulová",J164,0)</f>
        <v>0</v>
      </c>
      <c r="BJ164" s="19" t="s">
        <v>83</v>
      </c>
      <c r="BK164" s="226">
        <f>ROUND(I164*H164,2)</f>
        <v>0</v>
      </c>
      <c r="BL164" s="19" t="s">
        <v>141</v>
      </c>
      <c r="BM164" s="225" t="s">
        <v>631</v>
      </c>
    </row>
    <row r="165" s="2" customFormat="1">
      <c r="A165" s="40"/>
      <c r="B165" s="41"/>
      <c r="C165" s="42"/>
      <c r="D165" s="227" t="s">
        <v>143</v>
      </c>
      <c r="E165" s="42"/>
      <c r="F165" s="228" t="s">
        <v>257</v>
      </c>
      <c r="G165" s="42"/>
      <c r="H165" s="42"/>
      <c r="I165" s="229"/>
      <c r="J165" s="42"/>
      <c r="K165" s="42"/>
      <c r="L165" s="46"/>
      <c r="M165" s="230"/>
      <c r="N165" s="231"/>
      <c r="O165" s="86"/>
      <c r="P165" s="86"/>
      <c r="Q165" s="86"/>
      <c r="R165" s="86"/>
      <c r="S165" s="86"/>
      <c r="T165" s="87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9" t="s">
        <v>143</v>
      </c>
      <c r="AU165" s="19" t="s">
        <v>85</v>
      </c>
    </row>
    <row r="166" s="13" customFormat="1">
      <c r="A166" s="13"/>
      <c r="B166" s="232"/>
      <c r="C166" s="233"/>
      <c r="D166" s="234" t="s">
        <v>145</v>
      </c>
      <c r="E166" s="235" t="s">
        <v>19</v>
      </c>
      <c r="F166" s="236" t="s">
        <v>632</v>
      </c>
      <c r="G166" s="233"/>
      <c r="H166" s="237">
        <v>149</v>
      </c>
      <c r="I166" s="238"/>
      <c r="J166" s="233"/>
      <c r="K166" s="233"/>
      <c r="L166" s="239"/>
      <c r="M166" s="240"/>
      <c r="N166" s="241"/>
      <c r="O166" s="241"/>
      <c r="P166" s="241"/>
      <c r="Q166" s="241"/>
      <c r="R166" s="241"/>
      <c r="S166" s="241"/>
      <c r="T166" s="24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43" t="s">
        <v>145</v>
      </c>
      <c r="AU166" s="243" t="s">
        <v>85</v>
      </c>
      <c r="AV166" s="13" t="s">
        <v>85</v>
      </c>
      <c r="AW166" s="13" t="s">
        <v>35</v>
      </c>
      <c r="AX166" s="13" t="s">
        <v>76</v>
      </c>
      <c r="AY166" s="243" t="s">
        <v>134</v>
      </c>
    </row>
    <row r="167" s="14" customFormat="1">
      <c r="A167" s="14"/>
      <c r="B167" s="244"/>
      <c r="C167" s="245"/>
      <c r="D167" s="234" t="s">
        <v>145</v>
      </c>
      <c r="E167" s="246" t="s">
        <v>19</v>
      </c>
      <c r="F167" s="247" t="s">
        <v>147</v>
      </c>
      <c r="G167" s="245"/>
      <c r="H167" s="248">
        <v>149</v>
      </c>
      <c r="I167" s="249"/>
      <c r="J167" s="245"/>
      <c r="K167" s="245"/>
      <c r="L167" s="250"/>
      <c r="M167" s="251"/>
      <c r="N167" s="252"/>
      <c r="O167" s="252"/>
      <c r="P167" s="252"/>
      <c r="Q167" s="252"/>
      <c r="R167" s="252"/>
      <c r="S167" s="252"/>
      <c r="T167" s="253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T167" s="254" t="s">
        <v>145</v>
      </c>
      <c r="AU167" s="254" t="s">
        <v>85</v>
      </c>
      <c r="AV167" s="14" t="s">
        <v>141</v>
      </c>
      <c r="AW167" s="14" t="s">
        <v>35</v>
      </c>
      <c r="AX167" s="14" t="s">
        <v>83</v>
      </c>
      <c r="AY167" s="254" t="s">
        <v>134</v>
      </c>
    </row>
    <row r="168" s="2" customFormat="1" ht="21.75" customHeight="1">
      <c r="A168" s="40"/>
      <c r="B168" s="41"/>
      <c r="C168" s="214" t="s">
        <v>253</v>
      </c>
      <c r="D168" s="214" t="s">
        <v>136</v>
      </c>
      <c r="E168" s="215" t="s">
        <v>259</v>
      </c>
      <c r="F168" s="216" t="s">
        <v>260</v>
      </c>
      <c r="G168" s="217" t="s">
        <v>139</v>
      </c>
      <c r="H168" s="218">
        <v>220.80000000000001</v>
      </c>
      <c r="I168" s="219"/>
      <c r="J168" s="220">
        <f>ROUND(I168*H168,2)</f>
        <v>0</v>
      </c>
      <c r="K168" s="216" t="s">
        <v>140</v>
      </c>
      <c r="L168" s="46"/>
      <c r="M168" s="221" t="s">
        <v>19</v>
      </c>
      <c r="N168" s="222" t="s">
        <v>47</v>
      </c>
      <c r="O168" s="86"/>
      <c r="P168" s="223">
        <f>O168*H168</f>
        <v>0</v>
      </c>
      <c r="Q168" s="223">
        <v>0</v>
      </c>
      <c r="R168" s="223">
        <f>Q168*H168</f>
        <v>0</v>
      </c>
      <c r="S168" s="223">
        <v>0</v>
      </c>
      <c r="T168" s="224">
        <f>S168*H168</f>
        <v>0</v>
      </c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R168" s="225" t="s">
        <v>141</v>
      </c>
      <c r="AT168" s="225" t="s">
        <v>136</v>
      </c>
      <c r="AU168" s="225" t="s">
        <v>85</v>
      </c>
      <c r="AY168" s="19" t="s">
        <v>134</v>
      </c>
      <c r="BE168" s="226">
        <f>IF(N168="základní",J168,0)</f>
        <v>0</v>
      </c>
      <c r="BF168" s="226">
        <f>IF(N168="snížená",J168,0)</f>
        <v>0</v>
      </c>
      <c r="BG168" s="226">
        <f>IF(N168="zákl. přenesená",J168,0)</f>
        <v>0</v>
      </c>
      <c r="BH168" s="226">
        <f>IF(N168="sníž. přenesená",J168,0)</f>
        <v>0</v>
      </c>
      <c r="BI168" s="226">
        <f>IF(N168="nulová",J168,0)</f>
        <v>0</v>
      </c>
      <c r="BJ168" s="19" t="s">
        <v>83</v>
      </c>
      <c r="BK168" s="226">
        <f>ROUND(I168*H168,2)</f>
        <v>0</v>
      </c>
      <c r="BL168" s="19" t="s">
        <v>141</v>
      </c>
      <c r="BM168" s="225" t="s">
        <v>633</v>
      </c>
    </row>
    <row r="169" s="2" customFormat="1">
      <c r="A169" s="40"/>
      <c r="B169" s="41"/>
      <c r="C169" s="42"/>
      <c r="D169" s="227" t="s">
        <v>143</v>
      </c>
      <c r="E169" s="42"/>
      <c r="F169" s="228" t="s">
        <v>262</v>
      </c>
      <c r="G169" s="42"/>
      <c r="H169" s="42"/>
      <c r="I169" s="229"/>
      <c r="J169" s="42"/>
      <c r="K169" s="42"/>
      <c r="L169" s="46"/>
      <c r="M169" s="230"/>
      <c r="N169" s="231"/>
      <c r="O169" s="86"/>
      <c r="P169" s="86"/>
      <c r="Q169" s="86"/>
      <c r="R169" s="86"/>
      <c r="S169" s="86"/>
      <c r="T169" s="87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T169" s="19" t="s">
        <v>143</v>
      </c>
      <c r="AU169" s="19" t="s">
        <v>85</v>
      </c>
    </row>
    <row r="170" s="13" customFormat="1">
      <c r="A170" s="13"/>
      <c r="B170" s="232"/>
      <c r="C170" s="233"/>
      <c r="D170" s="234" t="s">
        <v>145</v>
      </c>
      <c r="E170" s="235" t="s">
        <v>19</v>
      </c>
      <c r="F170" s="236" t="s">
        <v>634</v>
      </c>
      <c r="G170" s="233"/>
      <c r="H170" s="237">
        <v>220.80000000000001</v>
      </c>
      <c r="I170" s="238"/>
      <c r="J170" s="233"/>
      <c r="K170" s="233"/>
      <c r="L170" s="239"/>
      <c r="M170" s="240"/>
      <c r="N170" s="241"/>
      <c r="O170" s="241"/>
      <c r="P170" s="241"/>
      <c r="Q170" s="241"/>
      <c r="R170" s="241"/>
      <c r="S170" s="241"/>
      <c r="T170" s="242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43" t="s">
        <v>145</v>
      </c>
      <c r="AU170" s="243" t="s">
        <v>85</v>
      </c>
      <c r="AV170" s="13" t="s">
        <v>85</v>
      </c>
      <c r="AW170" s="13" t="s">
        <v>35</v>
      </c>
      <c r="AX170" s="13" t="s">
        <v>76</v>
      </c>
      <c r="AY170" s="243" t="s">
        <v>134</v>
      </c>
    </row>
    <row r="171" s="14" customFormat="1">
      <c r="A171" s="14"/>
      <c r="B171" s="244"/>
      <c r="C171" s="245"/>
      <c r="D171" s="234" t="s">
        <v>145</v>
      </c>
      <c r="E171" s="246" t="s">
        <v>19</v>
      </c>
      <c r="F171" s="247" t="s">
        <v>147</v>
      </c>
      <c r="G171" s="245"/>
      <c r="H171" s="248">
        <v>220.80000000000001</v>
      </c>
      <c r="I171" s="249"/>
      <c r="J171" s="245"/>
      <c r="K171" s="245"/>
      <c r="L171" s="250"/>
      <c r="M171" s="251"/>
      <c r="N171" s="252"/>
      <c r="O171" s="252"/>
      <c r="P171" s="252"/>
      <c r="Q171" s="252"/>
      <c r="R171" s="252"/>
      <c r="S171" s="252"/>
      <c r="T171" s="253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4" t="s">
        <v>145</v>
      </c>
      <c r="AU171" s="254" t="s">
        <v>85</v>
      </c>
      <c r="AV171" s="14" t="s">
        <v>141</v>
      </c>
      <c r="AW171" s="14" t="s">
        <v>35</v>
      </c>
      <c r="AX171" s="14" t="s">
        <v>83</v>
      </c>
      <c r="AY171" s="254" t="s">
        <v>134</v>
      </c>
    </row>
    <row r="172" s="2" customFormat="1" ht="24.15" customHeight="1">
      <c r="A172" s="40"/>
      <c r="B172" s="41"/>
      <c r="C172" s="214" t="s">
        <v>7</v>
      </c>
      <c r="D172" s="214" t="s">
        <v>136</v>
      </c>
      <c r="E172" s="215" t="s">
        <v>635</v>
      </c>
      <c r="F172" s="216" t="s">
        <v>636</v>
      </c>
      <c r="G172" s="217" t="s">
        <v>267</v>
      </c>
      <c r="H172" s="218">
        <v>5</v>
      </c>
      <c r="I172" s="219"/>
      <c r="J172" s="220">
        <f>ROUND(I172*H172,2)</f>
        <v>0</v>
      </c>
      <c r="K172" s="216" t="s">
        <v>140</v>
      </c>
      <c r="L172" s="46"/>
      <c r="M172" s="221" t="s">
        <v>19</v>
      </c>
      <c r="N172" s="222" t="s">
        <v>47</v>
      </c>
      <c r="O172" s="86"/>
      <c r="P172" s="223">
        <f>O172*H172</f>
        <v>0</v>
      </c>
      <c r="Q172" s="223">
        <v>0.01281</v>
      </c>
      <c r="R172" s="223">
        <f>Q172*H172</f>
        <v>0.064049999999999996</v>
      </c>
      <c r="S172" s="223">
        <v>0</v>
      </c>
      <c r="T172" s="224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25" t="s">
        <v>141</v>
      </c>
      <c r="AT172" s="225" t="s">
        <v>136</v>
      </c>
      <c r="AU172" s="225" t="s">
        <v>85</v>
      </c>
      <c r="AY172" s="19" t="s">
        <v>134</v>
      </c>
      <c r="BE172" s="226">
        <f>IF(N172="základní",J172,0)</f>
        <v>0</v>
      </c>
      <c r="BF172" s="226">
        <f>IF(N172="snížená",J172,0)</f>
        <v>0</v>
      </c>
      <c r="BG172" s="226">
        <f>IF(N172="zákl. přenesená",J172,0)</f>
        <v>0</v>
      </c>
      <c r="BH172" s="226">
        <f>IF(N172="sníž. přenesená",J172,0)</f>
        <v>0</v>
      </c>
      <c r="BI172" s="226">
        <f>IF(N172="nulová",J172,0)</f>
        <v>0</v>
      </c>
      <c r="BJ172" s="19" t="s">
        <v>83</v>
      </c>
      <c r="BK172" s="226">
        <f>ROUND(I172*H172,2)</f>
        <v>0</v>
      </c>
      <c r="BL172" s="19" t="s">
        <v>141</v>
      </c>
      <c r="BM172" s="225" t="s">
        <v>637</v>
      </c>
    </row>
    <row r="173" s="2" customFormat="1">
      <c r="A173" s="40"/>
      <c r="B173" s="41"/>
      <c r="C173" s="42"/>
      <c r="D173" s="227" t="s">
        <v>143</v>
      </c>
      <c r="E173" s="42"/>
      <c r="F173" s="228" t="s">
        <v>638</v>
      </c>
      <c r="G173" s="42"/>
      <c r="H173" s="42"/>
      <c r="I173" s="229"/>
      <c r="J173" s="42"/>
      <c r="K173" s="42"/>
      <c r="L173" s="46"/>
      <c r="M173" s="230"/>
      <c r="N173" s="231"/>
      <c r="O173" s="86"/>
      <c r="P173" s="86"/>
      <c r="Q173" s="86"/>
      <c r="R173" s="86"/>
      <c r="S173" s="86"/>
      <c r="T173" s="87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9" t="s">
        <v>143</v>
      </c>
      <c r="AU173" s="19" t="s">
        <v>85</v>
      </c>
    </row>
    <row r="174" s="13" customFormat="1">
      <c r="A174" s="13"/>
      <c r="B174" s="232"/>
      <c r="C174" s="233"/>
      <c r="D174" s="234" t="s">
        <v>145</v>
      </c>
      <c r="E174" s="235" t="s">
        <v>19</v>
      </c>
      <c r="F174" s="236" t="s">
        <v>639</v>
      </c>
      <c r="G174" s="233"/>
      <c r="H174" s="237">
        <v>5</v>
      </c>
      <c r="I174" s="238"/>
      <c r="J174" s="233"/>
      <c r="K174" s="233"/>
      <c r="L174" s="239"/>
      <c r="M174" s="240"/>
      <c r="N174" s="241"/>
      <c r="O174" s="241"/>
      <c r="P174" s="241"/>
      <c r="Q174" s="241"/>
      <c r="R174" s="241"/>
      <c r="S174" s="241"/>
      <c r="T174" s="24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43" t="s">
        <v>145</v>
      </c>
      <c r="AU174" s="243" t="s">
        <v>85</v>
      </c>
      <c r="AV174" s="13" t="s">
        <v>85</v>
      </c>
      <c r="AW174" s="13" t="s">
        <v>35</v>
      </c>
      <c r="AX174" s="13" t="s">
        <v>76</v>
      </c>
      <c r="AY174" s="243" t="s">
        <v>134</v>
      </c>
    </row>
    <row r="175" s="14" customFormat="1">
      <c r="A175" s="14"/>
      <c r="B175" s="244"/>
      <c r="C175" s="245"/>
      <c r="D175" s="234" t="s">
        <v>145</v>
      </c>
      <c r="E175" s="246" t="s">
        <v>19</v>
      </c>
      <c r="F175" s="247" t="s">
        <v>147</v>
      </c>
      <c r="G175" s="245"/>
      <c r="H175" s="248">
        <v>5</v>
      </c>
      <c r="I175" s="249"/>
      <c r="J175" s="245"/>
      <c r="K175" s="245"/>
      <c r="L175" s="250"/>
      <c r="M175" s="251"/>
      <c r="N175" s="252"/>
      <c r="O175" s="252"/>
      <c r="P175" s="252"/>
      <c r="Q175" s="252"/>
      <c r="R175" s="252"/>
      <c r="S175" s="252"/>
      <c r="T175" s="253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T175" s="254" t="s">
        <v>145</v>
      </c>
      <c r="AU175" s="254" t="s">
        <v>85</v>
      </c>
      <c r="AV175" s="14" t="s">
        <v>141</v>
      </c>
      <c r="AW175" s="14" t="s">
        <v>35</v>
      </c>
      <c r="AX175" s="14" t="s">
        <v>83</v>
      </c>
      <c r="AY175" s="254" t="s">
        <v>134</v>
      </c>
    </row>
    <row r="176" s="12" customFormat="1" ht="22.8" customHeight="1">
      <c r="A176" s="12"/>
      <c r="B176" s="198"/>
      <c r="C176" s="199"/>
      <c r="D176" s="200" t="s">
        <v>75</v>
      </c>
      <c r="E176" s="212" t="s">
        <v>164</v>
      </c>
      <c r="F176" s="212" t="s">
        <v>271</v>
      </c>
      <c r="G176" s="199"/>
      <c r="H176" s="199"/>
      <c r="I176" s="202"/>
      <c r="J176" s="213">
        <f>BK176</f>
        <v>0</v>
      </c>
      <c r="K176" s="199"/>
      <c r="L176" s="204"/>
      <c r="M176" s="205"/>
      <c r="N176" s="206"/>
      <c r="O176" s="206"/>
      <c r="P176" s="207">
        <f>SUM(P177:P220)</f>
        <v>0</v>
      </c>
      <c r="Q176" s="206"/>
      <c r="R176" s="207">
        <f>SUM(R177:R220)</f>
        <v>128.88645</v>
      </c>
      <c r="S176" s="206"/>
      <c r="T176" s="208">
        <f>SUM(T177:T220)</f>
        <v>0</v>
      </c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R176" s="209" t="s">
        <v>83</v>
      </c>
      <c r="AT176" s="210" t="s">
        <v>75</v>
      </c>
      <c r="AU176" s="210" t="s">
        <v>83</v>
      </c>
      <c r="AY176" s="209" t="s">
        <v>134</v>
      </c>
      <c r="BK176" s="211">
        <f>SUM(BK177:BK220)</f>
        <v>0</v>
      </c>
    </row>
    <row r="177" s="2" customFormat="1" ht="21.75" customHeight="1">
      <c r="A177" s="40"/>
      <c r="B177" s="41"/>
      <c r="C177" s="214" t="s">
        <v>264</v>
      </c>
      <c r="D177" s="214" t="s">
        <v>136</v>
      </c>
      <c r="E177" s="215" t="s">
        <v>273</v>
      </c>
      <c r="F177" s="216" t="s">
        <v>274</v>
      </c>
      <c r="G177" s="217" t="s">
        <v>139</v>
      </c>
      <c r="H177" s="218">
        <v>225.65000000000001</v>
      </c>
      <c r="I177" s="219"/>
      <c r="J177" s="220">
        <f>ROUND(I177*H177,2)</f>
        <v>0</v>
      </c>
      <c r="K177" s="216" t="s">
        <v>140</v>
      </c>
      <c r="L177" s="46"/>
      <c r="M177" s="221" t="s">
        <v>19</v>
      </c>
      <c r="N177" s="222" t="s">
        <v>47</v>
      </c>
      <c r="O177" s="86"/>
      <c r="P177" s="223">
        <f>O177*H177</f>
        <v>0</v>
      </c>
      <c r="Q177" s="223">
        <v>0.34499999999999997</v>
      </c>
      <c r="R177" s="223">
        <f>Q177*H177</f>
        <v>77.849249999999998</v>
      </c>
      <c r="S177" s="223">
        <v>0</v>
      </c>
      <c r="T177" s="224">
        <f>S177*H177</f>
        <v>0</v>
      </c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R177" s="225" t="s">
        <v>141</v>
      </c>
      <c r="AT177" s="225" t="s">
        <v>136</v>
      </c>
      <c r="AU177" s="225" t="s">
        <v>85</v>
      </c>
      <c r="AY177" s="19" t="s">
        <v>134</v>
      </c>
      <c r="BE177" s="226">
        <f>IF(N177="základní",J177,0)</f>
        <v>0</v>
      </c>
      <c r="BF177" s="226">
        <f>IF(N177="snížená",J177,0)</f>
        <v>0</v>
      </c>
      <c r="BG177" s="226">
        <f>IF(N177="zákl. přenesená",J177,0)</f>
        <v>0</v>
      </c>
      <c r="BH177" s="226">
        <f>IF(N177="sníž. přenesená",J177,0)</f>
        <v>0</v>
      </c>
      <c r="BI177" s="226">
        <f>IF(N177="nulová",J177,0)</f>
        <v>0</v>
      </c>
      <c r="BJ177" s="19" t="s">
        <v>83</v>
      </c>
      <c r="BK177" s="226">
        <f>ROUND(I177*H177,2)</f>
        <v>0</v>
      </c>
      <c r="BL177" s="19" t="s">
        <v>141</v>
      </c>
      <c r="BM177" s="225" t="s">
        <v>640</v>
      </c>
    </row>
    <row r="178" s="2" customFormat="1">
      <c r="A178" s="40"/>
      <c r="B178" s="41"/>
      <c r="C178" s="42"/>
      <c r="D178" s="227" t="s">
        <v>143</v>
      </c>
      <c r="E178" s="42"/>
      <c r="F178" s="228" t="s">
        <v>276</v>
      </c>
      <c r="G178" s="42"/>
      <c r="H178" s="42"/>
      <c r="I178" s="229"/>
      <c r="J178" s="42"/>
      <c r="K178" s="42"/>
      <c r="L178" s="46"/>
      <c r="M178" s="230"/>
      <c r="N178" s="231"/>
      <c r="O178" s="86"/>
      <c r="P178" s="86"/>
      <c r="Q178" s="86"/>
      <c r="R178" s="86"/>
      <c r="S178" s="86"/>
      <c r="T178" s="87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9" t="s">
        <v>143</v>
      </c>
      <c r="AU178" s="19" t="s">
        <v>85</v>
      </c>
    </row>
    <row r="179" s="13" customFormat="1">
      <c r="A179" s="13"/>
      <c r="B179" s="232"/>
      <c r="C179" s="233"/>
      <c r="D179" s="234" t="s">
        <v>145</v>
      </c>
      <c r="E179" s="235" t="s">
        <v>19</v>
      </c>
      <c r="F179" s="236" t="s">
        <v>641</v>
      </c>
      <c r="G179" s="233"/>
      <c r="H179" s="237">
        <v>206.53</v>
      </c>
      <c r="I179" s="238"/>
      <c r="J179" s="233"/>
      <c r="K179" s="233"/>
      <c r="L179" s="239"/>
      <c r="M179" s="240"/>
      <c r="N179" s="241"/>
      <c r="O179" s="241"/>
      <c r="P179" s="241"/>
      <c r="Q179" s="241"/>
      <c r="R179" s="241"/>
      <c r="S179" s="241"/>
      <c r="T179" s="242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43" t="s">
        <v>145</v>
      </c>
      <c r="AU179" s="243" t="s">
        <v>85</v>
      </c>
      <c r="AV179" s="13" t="s">
        <v>85</v>
      </c>
      <c r="AW179" s="13" t="s">
        <v>35</v>
      </c>
      <c r="AX179" s="13" t="s">
        <v>76</v>
      </c>
      <c r="AY179" s="243" t="s">
        <v>134</v>
      </c>
    </row>
    <row r="180" s="13" customFormat="1">
      <c r="A180" s="13"/>
      <c r="B180" s="232"/>
      <c r="C180" s="233"/>
      <c r="D180" s="234" t="s">
        <v>145</v>
      </c>
      <c r="E180" s="235" t="s">
        <v>19</v>
      </c>
      <c r="F180" s="236" t="s">
        <v>642</v>
      </c>
      <c r="G180" s="233"/>
      <c r="H180" s="237">
        <v>19.120000000000001</v>
      </c>
      <c r="I180" s="238"/>
      <c r="J180" s="233"/>
      <c r="K180" s="233"/>
      <c r="L180" s="239"/>
      <c r="M180" s="240"/>
      <c r="N180" s="241"/>
      <c r="O180" s="241"/>
      <c r="P180" s="241"/>
      <c r="Q180" s="241"/>
      <c r="R180" s="241"/>
      <c r="S180" s="241"/>
      <c r="T180" s="24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3" t="s">
        <v>145</v>
      </c>
      <c r="AU180" s="243" t="s">
        <v>85</v>
      </c>
      <c r="AV180" s="13" t="s">
        <v>85</v>
      </c>
      <c r="AW180" s="13" t="s">
        <v>35</v>
      </c>
      <c r="AX180" s="13" t="s">
        <v>76</v>
      </c>
      <c r="AY180" s="243" t="s">
        <v>134</v>
      </c>
    </row>
    <row r="181" s="14" customFormat="1">
      <c r="A181" s="14"/>
      <c r="B181" s="244"/>
      <c r="C181" s="245"/>
      <c r="D181" s="234" t="s">
        <v>145</v>
      </c>
      <c r="E181" s="246" t="s">
        <v>19</v>
      </c>
      <c r="F181" s="247" t="s">
        <v>147</v>
      </c>
      <c r="G181" s="245"/>
      <c r="H181" s="248">
        <v>225.65000000000001</v>
      </c>
      <c r="I181" s="249"/>
      <c r="J181" s="245"/>
      <c r="K181" s="245"/>
      <c r="L181" s="250"/>
      <c r="M181" s="251"/>
      <c r="N181" s="252"/>
      <c r="O181" s="252"/>
      <c r="P181" s="252"/>
      <c r="Q181" s="252"/>
      <c r="R181" s="252"/>
      <c r="S181" s="252"/>
      <c r="T181" s="253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54" t="s">
        <v>145</v>
      </c>
      <c r="AU181" s="254" t="s">
        <v>85</v>
      </c>
      <c r="AV181" s="14" t="s">
        <v>141</v>
      </c>
      <c r="AW181" s="14" t="s">
        <v>35</v>
      </c>
      <c r="AX181" s="14" t="s">
        <v>83</v>
      </c>
      <c r="AY181" s="254" t="s">
        <v>134</v>
      </c>
    </row>
    <row r="182" s="2" customFormat="1" ht="24.15" customHeight="1">
      <c r="A182" s="40"/>
      <c r="B182" s="41"/>
      <c r="C182" s="214" t="s">
        <v>272</v>
      </c>
      <c r="D182" s="214" t="s">
        <v>136</v>
      </c>
      <c r="E182" s="215" t="s">
        <v>280</v>
      </c>
      <c r="F182" s="216" t="s">
        <v>281</v>
      </c>
      <c r="G182" s="217" t="s">
        <v>139</v>
      </c>
      <c r="H182" s="218">
        <v>65</v>
      </c>
      <c r="I182" s="219"/>
      <c r="J182" s="220">
        <f>ROUND(I182*H182,2)</f>
        <v>0</v>
      </c>
      <c r="K182" s="216" t="s">
        <v>140</v>
      </c>
      <c r="L182" s="46"/>
      <c r="M182" s="221" t="s">
        <v>19</v>
      </c>
      <c r="N182" s="222" t="s">
        <v>47</v>
      </c>
      <c r="O182" s="86"/>
      <c r="P182" s="223">
        <f>O182*H182</f>
        <v>0</v>
      </c>
      <c r="Q182" s="223">
        <v>0</v>
      </c>
      <c r="R182" s="223">
        <f>Q182*H182</f>
        <v>0</v>
      </c>
      <c r="S182" s="223">
        <v>0</v>
      </c>
      <c r="T182" s="224">
        <f>S182*H182</f>
        <v>0</v>
      </c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R182" s="225" t="s">
        <v>141</v>
      </c>
      <c r="AT182" s="225" t="s">
        <v>136</v>
      </c>
      <c r="AU182" s="225" t="s">
        <v>85</v>
      </c>
      <c r="AY182" s="19" t="s">
        <v>134</v>
      </c>
      <c r="BE182" s="226">
        <f>IF(N182="základní",J182,0)</f>
        <v>0</v>
      </c>
      <c r="BF182" s="226">
        <f>IF(N182="snížená",J182,0)</f>
        <v>0</v>
      </c>
      <c r="BG182" s="226">
        <f>IF(N182="zákl. přenesená",J182,0)</f>
        <v>0</v>
      </c>
      <c r="BH182" s="226">
        <f>IF(N182="sníž. přenesená",J182,0)</f>
        <v>0</v>
      </c>
      <c r="BI182" s="226">
        <f>IF(N182="nulová",J182,0)</f>
        <v>0</v>
      </c>
      <c r="BJ182" s="19" t="s">
        <v>83</v>
      </c>
      <c r="BK182" s="226">
        <f>ROUND(I182*H182,2)</f>
        <v>0</v>
      </c>
      <c r="BL182" s="19" t="s">
        <v>141</v>
      </c>
      <c r="BM182" s="225" t="s">
        <v>643</v>
      </c>
    </row>
    <row r="183" s="2" customFormat="1">
      <c r="A183" s="40"/>
      <c r="B183" s="41"/>
      <c r="C183" s="42"/>
      <c r="D183" s="227" t="s">
        <v>143</v>
      </c>
      <c r="E183" s="42"/>
      <c r="F183" s="228" t="s">
        <v>283</v>
      </c>
      <c r="G183" s="42"/>
      <c r="H183" s="42"/>
      <c r="I183" s="229"/>
      <c r="J183" s="42"/>
      <c r="K183" s="42"/>
      <c r="L183" s="46"/>
      <c r="M183" s="230"/>
      <c r="N183" s="231"/>
      <c r="O183" s="86"/>
      <c r="P183" s="86"/>
      <c r="Q183" s="86"/>
      <c r="R183" s="86"/>
      <c r="S183" s="86"/>
      <c r="T183" s="87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T183" s="19" t="s">
        <v>143</v>
      </c>
      <c r="AU183" s="19" t="s">
        <v>85</v>
      </c>
    </row>
    <row r="184" s="13" customFormat="1">
      <c r="A184" s="13"/>
      <c r="B184" s="232"/>
      <c r="C184" s="233"/>
      <c r="D184" s="234" t="s">
        <v>145</v>
      </c>
      <c r="E184" s="235" t="s">
        <v>19</v>
      </c>
      <c r="F184" s="236" t="s">
        <v>644</v>
      </c>
      <c r="G184" s="233"/>
      <c r="H184" s="237">
        <v>65</v>
      </c>
      <c r="I184" s="238"/>
      <c r="J184" s="233"/>
      <c r="K184" s="233"/>
      <c r="L184" s="239"/>
      <c r="M184" s="240"/>
      <c r="N184" s="241"/>
      <c r="O184" s="241"/>
      <c r="P184" s="241"/>
      <c r="Q184" s="241"/>
      <c r="R184" s="241"/>
      <c r="S184" s="241"/>
      <c r="T184" s="24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3" t="s">
        <v>145</v>
      </c>
      <c r="AU184" s="243" t="s">
        <v>85</v>
      </c>
      <c r="AV184" s="13" t="s">
        <v>85</v>
      </c>
      <c r="AW184" s="13" t="s">
        <v>35</v>
      </c>
      <c r="AX184" s="13" t="s">
        <v>76</v>
      </c>
      <c r="AY184" s="243" t="s">
        <v>134</v>
      </c>
    </row>
    <row r="185" s="14" customFormat="1">
      <c r="A185" s="14"/>
      <c r="B185" s="244"/>
      <c r="C185" s="245"/>
      <c r="D185" s="234" t="s">
        <v>145</v>
      </c>
      <c r="E185" s="246" t="s">
        <v>19</v>
      </c>
      <c r="F185" s="247" t="s">
        <v>147</v>
      </c>
      <c r="G185" s="245"/>
      <c r="H185" s="248">
        <v>65</v>
      </c>
      <c r="I185" s="249"/>
      <c r="J185" s="245"/>
      <c r="K185" s="245"/>
      <c r="L185" s="250"/>
      <c r="M185" s="251"/>
      <c r="N185" s="252"/>
      <c r="O185" s="252"/>
      <c r="P185" s="252"/>
      <c r="Q185" s="252"/>
      <c r="R185" s="252"/>
      <c r="S185" s="252"/>
      <c r="T185" s="253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T185" s="254" t="s">
        <v>145</v>
      </c>
      <c r="AU185" s="254" t="s">
        <v>85</v>
      </c>
      <c r="AV185" s="14" t="s">
        <v>141</v>
      </c>
      <c r="AW185" s="14" t="s">
        <v>35</v>
      </c>
      <c r="AX185" s="14" t="s">
        <v>83</v>
      </c>
      <c r="AY185" s="254" t="s">
        <v>134</v>
      </c>
    </row>
    <row r="186" s="2" customFormat="1" ht="24.15" customHeight="1">
      <c r="A186" s="40"/>
      <c r="B186" s="41"/>
      <c r="C186" s="214" t="s">
        <v>279</v>
      </c>
      <c r="D186" s="214" t="s">
        <v>136</v>
      </c>
      <c r="E186" s="215" t="s">
        <v>286</v>
      </c>
      <c r="F186" s="216" t="s">
        <v>287</v>
      </c>
      <c r="G186" s="217" t="s">
        <v>139</v>
      </c>
      <c r="H186" s="218">
        <v>19.120000000000001</v>
      </c>
      <c r="I186" s="219"/>
      <c r="J186" s="220">
        <f>ROUND(I186*H186,2)</f>
        <v>0</v>
      </c>
      <c r="K186" s="216" t="s">
        <v>19</v>
      </c>
      <c r="L186" s="46"/>
      <c r="M186" s="221" t="s">
        <v>19</v>
      </c>
      <c r="N186" s="222" t="s">
        <v>47</v>
      </c>
      <c r="O186" s="86"/>
      <c r="P186" s="223">
        <f>O186*H186</f>
        <v>0</v>
      </c>
      <c r="Q186" s="223">
        <v>0</v>
      </c>
      <c r="R186" s="223">
        <f>Q186*H186</f>
        <v>0</v>
      </c>
      <c r="S186" s="223">
        <v>0</v>
      </c>
      <c r="T186" s="224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25" t="s">
        <v>141</v>
      </c>
      <c r="AT186" s="225" t="s">
        <v>136</v>
      </c>
      <c r="AU186" s="225" t="s">
        <v>85</v>
      </c>
      <c r="AY186" s="19" t="s">
        <v>134</v>
      </c>
      <c r="BE186" s="226">
        <f>IF(N186="základní",J186,0)</f>
        <v>0</v>
      </c>
      <c r="BF186" s="226">
        <f>IF(N186="snížená",J186,0)</f>
        <v>0</v>
      </c>
      <c r="BG186" s="226">
        <f>IF(N186="zákl. přenesená",J186,0)</f>
        <v>0</v>
      </c>
      <c r="BH186" s="226">
        <f>IF(N186="sníž. přenesená",J186,0)</f>
        <v>0</v>
      </c>
      <c r="BI186" s="226">
        <f>IF(N186="nulová",J186,0)</f>
        <v>0</v>
      </c>
      <c r="BJ186" s="19" t="s">
        <v>83</v>
      </c>
      <c r="BK186" s="226">
        <f>ROUND(I186*H186,2)</f>
        <v>0</v>
      </c>
      <c r="BL186" s="19" t="s">
        <v>141</v>
      </c>
      <c r="BM186" s="225" t="s">
        <v>645</v>
      </c>
    </row>
    <row r="187" s="13" customFormat="1">
      <c r="A187" s="13"/>
      <c r="B187" s="232"/>
      <c r="C187" s="233"/>
      <c r="D187" s="234" t="s">
        <v>145</v>
      </c>
      <c r="E187" s="235" t="s">
        <v>19</v>
      </c>
      <c r="F187" s="236" t="s">
        <v>646</v>
      </c>
      <c r="G187" s="233"/>
      <c r="H187" s="237">
        <v>19.120000000000001</v>
      </c>
      <c r="I187" s="238"/>
      <c r="J187" s="233"/>
      <c r="K187" s="233"/>
      <c r="L187" s="239"/>
      <c r="M187" s="240"/>
      <c r="N187" s="241"/>
      <c r="O187" s="241"/>
      <c r="P187" s="241"/>
      <c r="Q187" s="241"/>
      <c r="R187" s="241"/>
      <c r="S187" s="241"/>
      <c r="T187" s="24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3" t="s">
        <v>145</v>
      </c>
      <c r="AU187" s="243" t="s">
        <v>85</v>
      </c>
      <c r="AV187" s="13" t="s">
        <v>85</v>
      </c>
      <c r="AW187" s="13" t="s">
        <v>35</v>
      </c>
      <c r="AX187" s="13" t="s">
        <v>76</v>
      </c>
      <c r="AY187" s="243" t="s">
        <v>134</v>
      </c>
    </row>
    <row r="188" s="14" customFormat="1">
      <c r="A188" s="14"/>
      <c r="B188" s="244"/>
      <c r="C188" s="245"/>
      <c r="D188" s="234" t="s">
        <v>145</v>
      </c>
      <c r="E188" s="246" t="s">
        <v>19</v>
      </c>
      <c r="F188" s="247" t="s">
        <v>147</v>
      </c>
      <c r="G188" s="245"/>
      <c r="H188" s="248">
        <v>19.120000000000001</v>
      </c>
      <c r="I188" s="249"/>
      <c r="J188" s="245"/>
      <c r="K188" s="245"/>
      <c r="L188" s="250"/>
      <c r="M188" s="251"/>
      <c r="N188" s="252"/>
      <c r="O188" s="252"/>
      <c r="P188" s="252"/>
      <c r="Q188" s="252"/>
      <c r="R188" s="252"/>
      <c r="S188" s="252"/>
      <c r="T188" s="253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T188" s="254" t="s">
        <v>145</v>
      </c>
      <c r="AU188" s="254" t="s">
        <v>85</v>
      </c>
      <c r="AV188" s="14" t="s">
        <v>141</v>
      </c>
      <c r="AW188" s="14" t="s">
        <v>35</v>
      </c>
      <c r="AX188" s="14" t="s">
        <v>83</v>
      </c>
      <c r="AY188" s="254" t="s">
        <v>134</v>
      </c>
    </row>
    <row r="189" s="2" customFormat="1" ht="16.5" customHeight="1">
      <c r="A189" s="40"/>
      <c r="B189" s="41"/>
      <c r="C189" s="214" t="s">
        <v>285</v>
      </c>
      <c r="D189" s="214" t="s">
        <v>136</v>
      </c>
      <c r="E189" s="215" t="s">
        <v>291</v>
      </c>
      <c r="F189" s="216" t="s">
        <v>292</v>
      </c>
      <c r="G189" s="217" t="s">
        <v>139</v>
      </c>
      <c r="H189" s="218">
        <v>65</v>
      </c>
      <c r="I189" s="219"/>
      <c r="J189" s="220">
        <f>ROUND(I189*H189,2)</f>
        <v>0</v>
      </c>
      <c r="K189" s="216" t="s">
        <v>140</v>
      </c>
      <c r="L189" s="46"/>
      <c r="M189" s="221" t="s">
        <v>19</v>
      </c>
      <c r="N189" s="222" t="s">
        <v>47</v>
      </c>
      <c r="O189" s="86"/>
      <c r="P189" s="223">
        <f>O189*H189</f>
        <v>0</v>
      </c>
      <c r="Q189" s="223">
        <v>0</v>
      </c>
      <c r="R189" s="223">
        <f>Q189*H189</f>
        <v>0</v>
      </c>
      <c r="S189" s="223">
        <v>0</v>
      </c>
      <c r="T189" s="224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25" t="s">
        <v>141</v>
      </c>
      <c r="AT189" s="225" t="s">
        <v>136</v>
      </c>
      <c r="AU189" s="225" t="s">
        <v>85</v>
      </c>
      <c r="AY189" s="19" t="s">
        <v>134</v>
      </c>
      <c r="BE189" s="226">
        <f>IF(N189="základní",J189,0)</f>
        <v>0</v>
      </c>
      <c r="BF189" s="226">
        <f>IF(N189="snížená",J189,0)</f>
        <v>0</v>
      </c>
      <c r="BG189" s="226">
        <f>IF(N189="zákl. přenesená",J189,0)</f>
        <v>0</v>
      </c>
      <c r="BH189" s="226">
        <f>IF(N189="sníž. přenesená",J189,0)</f>
        <v>0</v>
      </c>
      <c r="BI189" s="226">
        <f>IF(N189="nulová",J189,0)</f>
        <v>0</v>
      </c>
      <c r="BJ189" s="19" t="s">
        <v>83</v>
      </c>
      <c r="BK189" s="226">
        <f>ROUND(I189*H189,2)</f>
        <v>0</v>
      </c>
      <c r="BL189" s="19" t="s">
        <v>141</v>
      </c>
      <c r="BM189" s="225" t="s">
        <v>647</v>
      </c>
    </row>
    <row r="190" s="2" customFormat="1">
      <c r="A190" s="40"/>
      <c r="B190" s="41"/>
      <c r="C190" s="42"/>
      <c r="D190" s="227" t="s">
        <v>143</v>
      </c>
      <c r="E190" s="42"/>
      <c r="F190" s="228" t="s">
        <v>294</v>
      </c>
      <c r="G190" s="42"/>
      <c r="H190" s="42"/>
      <c r="I190" s="229"/>
      <c r="J190" s="42"/>
      <c r="K190" s="42"/>
      <c r="L190" s="46"/>
      <c r="M190" s="230"/>
      <c r="N190" s="231"/>
      <c r="O190" s="86"/>
      <c r="P190" s="86"/>
      <c r="Q190" s="86"/>
      <c r="R190" s="86"/>
      <c r="S190" s="86"/>
      <c r="T190" s="87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9" t="s">
        <v>143</v>
      </c>
      <c r="AU190" s="19" t="s">
        <v>85</v>
      </c>
    </row>
    <row r="191" s="13" customFormat="1">
      <c r="A191" s="13"/>
      <c r="B191" s="232"/>
      <c r="C191" s="233"/>
      <c r="D191" s="234" t="s">
        <v>145</v>
      </c>
      <c r="E191" s="235" t="s">
        <v>19</v>
      </c>
      <c r="F191" s="236" t="s">
        <v>648</v>
      </c>
      <c r="G191" s="233"/>
      <c r="H191" s="237">
        <v>65</v>
      </c>
      <c r="I191" s="238"/>
      <c r="J191" s="233"/>
      <c r="K191" s="233"/>
      <c r="L191" s="239"/>
      <c r="M191" s="240"/>
      <c r="N191" s="241"/>
      <c r="O191" s="241"/>
      <c r="P191" s="241"/>
      <c r="Q191" s="241"/>
      <c r="R191" s="241"/>
      <c r="S191" s="241"/>
      <c r="T191" s="24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43" t="s">
        <v>145</v>
      </c>
      <c r="AU191" s="243" t="s">
        <v>85</v>
      </c>
      <c r="AV191" s="13" t="s">
        <v>85</v>
      </c>
      <c r="AW191" s="13" t="s">
        <v>35</v>
      </c>
      <c r="AX191" s="13" t="s">
        <v>76</v>
      </c>
      <c r="AY191" s="243" t="s">
        <v>134</v>
      </c>
    </row>
    <row r="192" s="14" customFormat="1">
      <c r="A192" s="14"/>
      <c r="B192" s="244"/>
      <c r="C192" s="245"/>
      <c r="D192" s="234" t="s">
        <v>145</v>
      </c>
      <c r="E192" s="246" t="s">
        <v>19</v>
      </c>
      <c r="F192" s="247" t="s">
        <v>147</v>
      </c>
      <c r="G192" s="245"/>
      <c r="H192" s="248">
        <v>65</v>
      </c>
      <c r="I192" s="249"/>
      <c r="J192" s="245"/>
      <c r="K192" s="245"/>
      <c r="L192" s="250"/>
      <c r="M192" s="251"/>
      <c r="N192" s="252"/>
      <c r="O192" s="252"/>
      <c r="P192" s="252"/>
      <c r="Q192" s="252"/>
      <c r="R192" s="252"/>
      <c r="S192" s="252"/>
      <c r="T192" s="253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54" t="s">
        <v>145</v>
      </c>
      <c r="AU192" s="254" t="s">
        <v>85</v>
      </c>
      <c r="AV192" s="14" t="s">
        <v>141</v>
      </c>
      <c r="AW192" s="14" t="s">
        <v>35</v>
      </c>
      <c r="AX192" s="14" t="s">
        <v>83</v>
      </c>
      <c r="AY192" s="254" t="s">
        <v>134</v>
      </c>
    </row>
    <row r="193" s="2" customFormat="1" ht="16.5" customHeight="1">
      <c r="A193" s="40"/>
      <c r="B193" s="41"/>
      <c r="C193" s="214" t="s">
        <v>290</v>
      </c>
      <c r="D193" s="214" t="s">
        <v>136</v>
      </c>
      <c r="E193" s="215" t="s">
        <v>297</v>
      </c>
      <c r="F193" s="216" t="s">
        <v>298</v>
      </c>
      <c r="G193" s="217" t="s">
        <v>139</v>
      </c>
      <c r="H193" s="218">
        <v>65</v>
      </c>
      <c r="I193" s="219"/>
      <c r="J193" s="220">
        <f>ROUND(I193*H193,2)</f>
        <v>0</v>
      </c>
      <c r="K193" s="216" t="s">
        <v>140</v>
      </c>
      <c r="L193" s="46"/>
      <c r="M193" s="221" t="s">
        <v>19</v>
      </c>
      <c r="N193" s="222" t="s">
        <v>47</v>
      </c>
      <c r="O193" s="86"/>
      <c r="P193" s="223">
        <f>O193*H193</f>
        <v>0</v>
      </c>
      <c r="Q193" s="223">
        <v>0</v>
      </c>
      <c r="R193" s="223">
        <f>Q193*H193</f>
        <v>0</v>
      </c>
      <c r="S193" s="223">
        <v>0</v>
      </c>
      <c r="T193" s="224">
        <f>S193*H193</f>
        <v>0</v>
      </c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R193" s="225" t="s">
        <v>141</v>
      </c>
      <c r="AT193" s="225" t="s">
        <v>136</v>
      </c>
      <c r="AU193" s="225" t="s">
        <v>85</v>
      </c>
      <c r="AY193" s="19" t="s">
        <v>134</v>
      </c>
      <c r="BE193" s="226">
        <f>IF(N193="základní",J193,0)</f>
        <v>0</v>
      </c>
      <c r="BF193" s="226">
        <f>IF(N193="snížená",J193,0)</f>
        <v>0</v>
      </c>
      <c r="BG193" s="226">
        <f>IF(N193="zákl. přenesená",J193,0)</f>
        <v>0</v>
      </c>
      <c r="BH193" s="226">
        <f>IF(N193="sníž. přenesená",J193,0)</f>
        <v>0</v>
      </c>
      <c r="BI193" s="226">
        <f>IF(N193="nulová",J193,0)</f>
        <v>0</v>
      </c>
      <c r="BJ193" s="19" t="s">
        <v>83</v>
      </c>
      <c r="BK193" s="226">
        <f>ROUND(I193*H193,2)</f>
        <v>0</v>
      </c>
      <c r="BL193" s="19" t="s">
        <v>141</v>
      </c>
      <c r="BM193" s="225" t="s">
        <v>649</v>
      </c>
    </row>
    <row r="194" s="2" customFormat="1">
      <c r="A194" s="40"/>
      <c r="B194" s="41"/>
      <c r="C194" s="42"/>
      <c r="D194" s="227" t="s">
        <v>143</v>
      </c>
      <c r="E194" s="42"/>
      <c r="F194" s="228" t="s">
        <v>300</v>
      </c>
      <c r="G194" s="42"/>
      <c r="H194" s="42"/>
      <c r="I194" s="229"/>
      <c r="J194" s="42"/>
      <c r="K194" s="42"/>
      <c r="L194" s="46"/>
      <c r="M194" s="230"/>
      <c r="N194" s="231"/>
      <c r="O194" s="86"/>
      <c r="P194" s="86"/>
      <c r="Q194" s="86"/>
      <c r="R194" s="86"/>
      <c r="S194" s="86"/>
      <c r="T194" s="87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9" t="s">
        <v>143</v>
      </c>
      <c r="AU194" s="19" t="s">
        <v>85</v>
      </c>
    </row>
    <row r="195" s="13" customFormat="1">
      <c r="A195" s="13"/>
      <c r="B195" s="232"/>
      <c r="C195" s="233"/>
      <c r="D195" s="234" t="s">
        <v>145</v>
      </c>
      <c r="E195" s="235" t="s">
        <v>19</v>
      </c>
      <c r="F195" s="236" t="s">
        <v>650</v>
      </c>
      <c r="G195" s="233"/>
      <c r="H195" s="237">
        <v>65</v>
      </c>
      <c r="I195" s="238"/>
      <c r="J195" s="233"/>
      <c r="K195" s="233"/>
      <c r="L195" s="239"/>
      <c r="M195" s="240"/>
      <c r="N195" s="241"/>
      <c r="O195" s="241"/>
      <c r="P195" s="241"/>
      <c r="Q195" s="241"/>
      <c r="R195" s="241"/>
      <c r="S195" s="241"/>
      <c r="T195" s="24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43" t="s">
        <v>145</v>
      </c>
      <c r="AU195" s="243" t="s">
        <v>85</v>
      </c>
      <c r="AV195" s="13" t="s">
        <v>85</v>
      </c>
      <c r="AW195" s="13" t="s">
        <v>35</v>
      </c>
      <c r="AX195" s="13" t="s">
        <v>76</v>
      </c>
      <c r="AY195" s="243" t="s">
        <v>134</v>
      </c>
    </row>
    <row r="196" s="14" customFormat="1">
      <c r="A196" s="14"/>
      <c r="B196" s="244"/>
      <c r="C196" s="245"/>
      <c r="D196" s="234" t="s">
        <v>145</v>
      </c>
      <c r="E196" s="246" t="s">
        <v>19</v>
      </c>
      <c r="F196" s="247" t="s">
        <v>147</v>
      </c>
      <c r="G196" s="245"/>
      <c r="H196" s="248">
        <v>65</v>
      </c>
      <c r="I196" s="249"/>
      <c r="J196" s="245"/>
      <c r="K196" s="245"/>
      <c r="L196" s="250"/>
      <c r="M196" s="251"/>
      <c r="N196" s="252"/>
      <c r="O196" s="252"/>
      <c r="P196" s="252"/>
      <c r="Q196" s="252"/>
      <c r="R196" s="252"/>
      <c r="S196" s="252"/>
      <c r="T196" s="253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4" t="s">
        <v>145</v>
      </c>
      <c r="AU196" s="254" t="s">
        <v>85</v>
      </c>
      <c r="AV196" s="14" t="s">
        <v>141</v>
      </c>
      <c r="AW196" s="14" t="s">
        <v>35</v>
      </c>
      <c r="AX196" s="14" t="s">
        <v>83</v>
      </c>
      <c r="AY196" s="254" t="s">
        <v>134</v>
      </c>
    </row>
    <row r="197" s="2" customFormat="1" ht="24.15" customHeight="1">
      <c r="A197" s="40"/>
      <c r="B197" s="41"/>
      <c r="C197" s="214" t="s">
        <v>296</v>
      </c>
      <c r="D197" s="214" t="s">
        <v>136</v>
      </c>
      <c r="E197" s="215" t="s">
        <v>303</v>
      </c>
      <c r="F197" s="216" t="s">
        <v>304</v>
      </c>
      <c r="G197" s="217" t="s">
        <v>139</v>
      </c>
      <c r="H197" s="218">
        <v>65</v>
      </c>
      <c r="I197" s="219"/>
      <c r="J197" s="220">
        <f>ROUND(I197*H197,2)</f>
        <v>0</v>
      </c>
      <c r="K197" s="216" t="s">
        <v>140</v>
      </c>
      <c r="L197" s="46"/>
      <c r="M197" s="221" t="s">
        <v>19</v>
      </c>
      <c r="N197" s="222" t="s">
        <v>47</v>
      </c>
      <c r="O197" s="86"/>
      <c r="P197" s="223">
        <f>O197*H197</f>
        <v>0</v>
      </c>
      <c r="Q197" s="223">
        <v>0</v>
      </c>
      <c r="R197" s="223">
        <f>Q197*H197</f>
        <v>0</v>
      </c>
      <c r="S197" s="223">
        <v>0</v>
      </c>
      <c r="T197" s="224">
        <f>S197*H197</f>
        <v>0</v>
      </c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R197" s="225" t="s">
        <v>141</v>
      </c>
      <c r="AT197" s="225" t="s">
        <v>136</v>
      </c>
      <c r="AU197" s="225" t="s">
        <v>85</v>
      </c>
      <c r="AY197" s="19" t="s">
        <v>134</v>
      </c>
      <c r="BE197" s="226">
        <f>IF(N197="základní",J197,0)</f>
        <v>0</v>
      </c>
      <c r="BF197" s="226">
        <f>IF(N197="snížená",J197,0)</f>
        <v>0</v>
      </c>
      <c r="BG197" s="226">
        <f>IF(N197="zákl. přenesená",J197,0)</f>
        <v>0</v>
      </c>
      <c r="BH197" s="226">
        <f>IF(N197="sníž. přenesená",J197,0)</f>
        <v>0</v>
      </c>
      <c r="BI197" s="226">
        <f>IF(N197="nulová",J197,0)</f>
        <v>0</v>
      </c>
      <c r="BJ197" s="19" t="s">
        <v>83</v>
      </c>
      <c r="BK197" s="226">
        <f>ROUND(I197*H197,2)</f>
        <v>0</v>
      </c>
      <c r="BL197" s="19" t="s">
        <v>141</v>
      </c>
      <c r="BM197" s="225" t="s">
        <v>651</v>
      </c>
    </row>
    <row r="198" s="2" customFormat="1">
      <c r="A198" s="40"/>
      <c r="B198" s="41"/>
      <c r="C198" s="42"/>
      <c r="D198" s="227" t="s">
        <v>143</v>
      </c>
      <c r="E198" s="42"/>
      <c r="F198" s="228" t="s">
        <v>306</v>
      </c>
      <c r="G198" s="42"/>
      <c r="H198" s="42"/>
      <c r="I198" s="229"/>
      <c r="J198" s="42"/>
      <c r="K198" s="42"/>
      <c r="L198" s="46"/>
      <c r="M198" s="230"/>
      <c r="N198" s="231"/>
      <c r="O198" s="86"/>
      <c r="P198" s="86"/>
      <c r="Q198" s="86"/>
      <c r="R198" s="86"/>
      <c r="S198" s="86"/>
      <c r="T198" s="87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9" t="s">
        <v>143</v>
      </c>
      <c r="AU198" s="19" t="s">
        <v>85</v>
      </c>
    </row>
    <row r="199" s="13" customFormat="1">
      <c r="A199" s="13"/>
      <c r="B199" s="232"/>
      <c r="C199" s="233"/>
      <c r="D199" s="234" t="s">
        <v>145</v>
      </c>
      <c r="E199" s="235" t="s">
        <v>19</v>
      </c>
      <c r="F199" s="236" t="s">
        <v>652</v>
      </c>
      <c r="G199" s="233"/>
      <c r="H199" s="237">
        <v>65</v>
      </c>
      <c r="I199" s="238"/>
      <c r="J199" s="233"/>
      <c r="K199" s="233"/>
      <c r="L199" s="239"/>
      <c r="M199" s="240"/>
      <c r="N199" s="241"/>
      <c r="O199" s="241"/>
      <c r="P199" s="241"/>
      <c r="Q199" s="241"/>
      <c r="R199" s="241"/>
      <c r="S199" s="241"/>
      <c r="T199" s="242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43" t="s">
        <v>145</v>
      </c>
      <c r="AU199" s="243" t="s">
        <v>85</v>
      </c>
      <c r="AV199" s="13" t="s">
        <v>85</v>
      </c>
      <c r="AW199" s="13" t="s">
        <v>35</v>
      </c>
      <c r="AX199" s="13" t="s">
        <v>76</v>
      </c>
      <c r="AY199" s="243" t="s">
        <v>134</v>
      </c>
    </row>
    <row r="200" s="14" customFormat="1">
      <c r="A200" s="14"/>
      <c r="B200" s="244"/>
      <c r="C200" s="245"/>
      <c r="D200" s="234" t="s">
        <v>145</v>
      </c>
      <c r="E200" s="246" t="s">
        <v>19</v>
      </c>
      <c r="F200" s="247" t="s">
        <v>147</v>
      </c>
      <c r="G200" s="245"/>
      <c r="H200" s="248">
        <v>65</v>
      </c>
      <c r="I200" s="249"/>
      <c r="J200" s="245"/>
      <c r="K200" s="245"/>
      <c r="L200" s="250"/>
      <c r="M200" s="251"/>
      <c r="N200" s="252"/>
      <c r="O200" s="252"/>
      <c r="P200" s="252"/>
      <c r="Q200" s="252"/>
      <c r="R200" s="252"/>
      <c r="S200" s="252"/>
      <c r="T200" s="253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4" t="s">
        <v>145</v>
      </c>
      <c r="AU200" s="254" t="s">
        <v>85</v>
      </c>
      <c r="AV200" s="14" t="s">
        <v>141</v>
      </c>
      <c r="AW200" s="14" t="s">
        <v>35</v>
      </c>
      <c r="AX200" s="14" t="s">
        <v>83</v>
      </c>
      <c r="AY200" s="254" t="s">
        <v>134</v>
      </c>
    </row>
    <row r="201" s="2" customFormat="1" ht="44.25" customHeight="1">
      <c r="A201" s="40"/>
      <c r="B201" s="41"/>
      <c r="C201" s="214" t="s">
        <v>302</v>
      </c>
      <c r="D201" s="214" t="s">
        <v>136</v>
      </c>
      <c r="E201" s="215" t="s">
        <v>309</v>
      </c>
      <c r="F201" s="216" t="s">
        <v>310</v>
      </c>
      <c r="G201" s="217" t="s">
        <v>139</v>
      </c>
      <c r="H201" s="218">
        <v>196.80000000000001</v>
      </c>
      <c r="I201" s="219"/>
      <c r="J201" s="220">
        <f>ROUND(I201*H201,2)</f>
        <v>0</v>
      </c>
      <c r="K201" s="216" t="s">
        <v>140</v>
      </c>
      <c r="L201" s="46"/>
      <c r="M201" s="221" t="s">
        <v>19</v>
      </c>
      <c r="N201" s="222" t="s">
        <v>47</v>
      </c>
      <c r="O201" s="86"/>
      <c r="P201" s="223">
        <f>O201*H201</f>
        <v>0</v>
      </c>
      <c r="Q201" s="223">
        <v>0.089219999999999994</v>
      </c>
      <c r="R201" s="223">
        <f>Q201*H201</f>
        <v>17.558495999999998</v>
      </c>
      <c r="S201" s="223">
        <v>0</v>
      </c>
      <c r="T201" s="224">
        <f>S201*H201</f>
        <v>0</v>
      </c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R201" s="225" t="s">
        <v>141</v>
      </c>
      <c r="AT201" s="225" t="s">
        <v>136</v>
      </c>
      <c r="AU201" s="225" t="s">
        <v>85</v>
      </c>
      <c r="AY201" s="19" t="s">
        <v>134</v>
      </c>
      <c r="BE201" s="226">
        <f>IF(N201="základní",J201,0)</f>
        <v>0</v>
      </c>
      <c r="BF201" s="226">
        <f>IF(N201="snížená",J201,0)</f>
        <v>0</v>
      </c>
      <c r="BG201" s="226">
        <f>IF(N201="zákl. přenesená",J201,0)</f>
        <v>0</v>
      </c>
      <c r="BH201" s="226">
        <f>IF(N201="sníž. přenesená",J201,0)</f>
        <v>0</v>
      </c>
      <c r="BI201" s="226">
        <f>IF(N201="nulová",J201,0)</f>
        <v>0</v>
      </c>
      <c r="BJ201" s="19" t="s">
        <v>83</v>
      </c>
      <c r="BK201" s="226">
        <f>ROUND(I201*H201,2)</f>
        <v>0</v>
      </c>
      <c r="BL201" s="19" t="s">
        <v>141</v>
      </c>
      <c r="BM201" s="225" t="s">
        <v>653</v>
      </c>
    </row>
    <row r="202" s="2" customFormat="1">
      <c r="A202" s="40"/>
      <c r="B202" s="41"/>
      <c r="C202" s="42"/>
      <c r="D202" s="227" t="s">
        <v>143</v>
      </c>
      <c r="E202" s="42"/>
      <c r="F202" s="228" t="s">
        <v>312</v>
      </c>
      <c r="G202" s="42"/>
      <c r="H202" s="42"/>
      <c r="I202" s="229"/>
      <c r="J202" s="42"/>
      <c r="K202" s="42"/>
      <c r="L202" s="46"/>
      <c r="M202" s="230"/>
      <c r="N202" s="231"/>
      <c r="O202" s="86"/>
      <c r="P202" s="86"/>
      <c r="Q202" s="86"/>
      <c r="R202" s="86"/>
      <c r="S202" s="86"/>
      <c r="T202" s="87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9" t="s">
        <v>143</v>
      </c>
      <c r="AU202" s="19" t="s">
        <v>85</v>
      </c>
    </row>
    <row r="203" s="13" customFormat="1">
      <c r="A203" s="13"/>
      <c r="B203" s="232"/>
      <c r="C203" s="233"/>
      <c r="D203" s="234" t="s">
        <v>145</v>
      </c>
      <c r="E203" s="235" t="s">
        <v>19</v>
      </c>
      <c r="F203" s="236" t="s">
        <v>654</v>
      </c>
      <c r="G203" s="233"/>
      <c r="H203" s="237">
        <v>196.80000000000001</v>
      </c>
      <c r="I203" s="238"/>
      <c r="J203" s="233"/>
      <c r="K203" s="233"/>
      <c r="L203" s="239"/>
      <c r="M203" s="240"/>
      <c r="N203" s="241"/>
      <c r="O203" s="241"/>
      <c r="P203" s="241"/>
      <c r="Q203" s="241"/>
      <c r="R203" s="241"/>
      <c r="S203" s="241"/>
      <c r="T203" s="24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43" t="s">
        <v>145</v>
      </c>
      <c r="AU203" s="243" t="s">
        <v>85</v>
      </c>
      <c r="AV203" s="13" t="s">
        <v>85</v>
      </c>
      <c r="AW203" s="13" t="s">
        <v>35</v>
      </c>
      <c r="AX203" s="13" t="s">
        <v>76</v>
      </c>
      <c r="AY203" s="243" t="s">
        <v>134</v>
      </c>
    </row>
    <row r="204" s="14" customFormat="1">
      <c r="A204" s="14"/>
      <c r="B204" s="244"/>
      <c r="C204" s="245"/>
      <c r="D204" s="234" t="s">
        <v>145</v>
      </c>
      <c r="E204" s="246" t="s">
        <v>19</v>
      </c>
      <c r="F204" s="247" t="s">
        <v>147</v>
      </c>
      <c r="G204" s="245"/>
      <c r="H204" s="248">
        <v>196.80000000000001</v>
      </c>
      <c r="I204" s="249"/>
      <c r="J204" s="245"/>
      <c r="K204" s="245"/>
      <c r="L204" s="250"/>
      <c r="M204" s="251"/>
      <c r="N204" s="252"/>
      <c r="O204" s="252"/>
      <c r="P204" s="252"/>
      <c r="Q204" s="252"/>
      <c r="R204" s="252"/>
      <c r="S204" s="252"/>
      <c r="T204" s="253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4" t="s">
        <v>145</v>
      </c>
      <c r="AU204" s="254" t="s">
        <v>85</v>
      </c>
      <c r="AV204" s="14" t="s">
        <v>141</v>
      </c>
      <c r="AW204" s="14" t="s">
        <v>35</v>
      </c>
      <c r="AX204" s="14" t="s">
        <v>83</v>
      </c>
      <c r="AY204" s="254" t="s">
        <v>134</v>
      </c>
    </row>
    <row r="205" s="2" customFormat="1" ht="16.5" customHeight="1">
      <c r="A205" s="40"/>
      <c r="B205" s="41"/>
      <c r="C205" s="255" t="s">
        <v>308</v>
      </c>
      <c r="D205" s="255" t="s">
        <v>236</v>
      </c>
      <c r="E205" s="256" t="s">
        <v>315</v>
      </c>
      <c r="F205" s="257" t="s">
        <v>316</v>
      </c>
      <c r="G205" s="258" t="s">
        <v>139</v>
      </c>
      <c r="H205" s="259">
        <v>195.84</v>
      </c>
      <c r="I205" s="260"/>
      <c r="J205" s="261">
        <f>ROUND(I205*H205,2)</f>
        <v>0</v>
      </c>
      <c r="K205" s="257" t="s">
        <v>140</v>
      </c>
      <c r="L205" s="262"/>
      <c r="M205" s="263" t="s">
        <v>19</v>
      </c>
      <c r="N205" s="264" t="s">
        <v>47</v>
      </c>
      <c r="O205" s="86"/>
      <c r="P205" s="223">
        <f>O205*H205</f>
        <v>0</v>
      </c>
      <c r="Q205" s="223">
        <v>0.13200000000000001</v>
      </c>
      <c r="R205" s="223">
        <f>Q205*H205</f>
        <v>25.85088</v>
      </c>
      <c r="S205" s="223">
        <v>0</v>
      </c>
      <c r="T205" s="224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25" t="s">
        <v>182</v>
      </c>
      <c r="AT205" s="225" t="s">
        <v>236</v>
      </c>
      <c r="AU205" s="225" t="s">
        <v>85</v>
      </c>
      <c r="AY205" s="19" t="s">
        <v>134</v>
      </c>
      <c r="BE205" s="226">
        <f>IF(N205="základní",J205,0)</f>
        <v>0</v>
      </c>
      <c r="BF205" s="226">
        <f>IF(N205="snížená",J205,0)</f>
        <v>0</v>
      </c>
      <c r="BG205" s="226">
        <f>IF(N205="zákl. přenesená",J205,0)</f>
        <v>0</v>
      </c>
      <c r="BH205" s="226">
        <f>IF(N205="sníž. přenesená",J205,0)</f>
        <v>0</v>
      </c>
      <c r="BI205" s="226">
        <f>IF(N205="nulová",J205,0)</f>
        <v>0</v>
      </c>
      <c r="BJ205" s="19" t="s">
        <v>83</v>
      </c>
      <c r="BK205" s="226">
        <f>ROUND(I205*H205,2)</f>
        <v>0</v>
      </c>
      <c r="BL205" s="19" t="s">
        <v>141</v>
      </c>
      <c r="BM205" s="225" t="s">
        <v>655</v>
      </c>
    </row>
    <row r="206" s="13" customFormat="1">
      <c r="A206" s="13"/>
      <c r="B206" s="232"/>
      <c r="C206" s="233"/>
      <c r="D206" s="234" t="s">
        <v>145</v>
      </c>
      <c r="E206" s="235" t="s">
        <v>19</v>
      </c>
      <c r="F206" s="236" t="s">
        <v>656</v>
      </c>
      <c r="G206" s="233"/>
      <c r="H206" s="237">
        <v>192</v>
      </c>
      <c r="I206" s="238"/>
      <c r="J206" s="233"/>
      <c r="K206" s="233"/>
      <c r="L206" s="239"/>
      <c r="M206" s="240"/>
      <c r="N206" s="241"/>
      <c r="O206" s="241"/>
      <c r="P206" s="241"/>
      <c r="Q206" s="241"/>
      <c r="R206" s="241"/>
      <c r="S206" s="241"/>
      <c r="T206" s="24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3" t="s">
        <v>145</v>
      </c>
      <c r="AU206" s="243" t="s">
        <v>85</v>
      </c>
      <c r="AV206" s="13" t="s">
        <v>85</v>
      </c>
      <c r="AW206" s="13" t="s">
        <v>35</v>
      </c>
      <c r="AX206" s="13" t="s">
        <v>76</v>
      </c>
      <c r="AY206" s="243" t="s">
        <v>134</v>
      </c>
    </row>
    <row r="207" s="14" customFormat="1">
      <c r="A207" s="14"/>
      <c r="B207" s="244"/>
      <c r="C207" s="245"/>
      <c r="D207" s="234" t="s">
        <v>145</v>
      </c>
      <c r="E207" s="246" t="s">
        <v>19</v>
      </c>
      <c r="F207" s="247" t="s">
        <v>147</v>
      </c>
      <c r="G207" s="245"/>
      <c r="H207" s="248">
        <v>192</v>
      </c>
      <c r="I207" s="249"/>
      <c r="J207" s="245"/>
      <c r="K207" s="245"/>
      <c r="L207" s="250"/>
      <c r="M207" s="251"/>
      <c r="N207" s="252"/>
      <c r="O207" s="252"/>
      <c r="P207" s="252"/>
      <c r="Q207" s="252"/>
      <c r="R207" s="252"/>
      <c r="S207" s="252"/>
      <c r="T207" s="253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T207" s="254" t="s">
        <v>145</v>
      </c>
      <c r="AU207" s="254" t="s">
        <v>85</v>
      </c>
      <c r="AV207" s="14" t="s">
        <v>141</v>
      </c>
      <c r="AW207" s="14" t="s">
        <v>35</v>
      </c>
      <c r="AX207" s="14" t="s">
        <v>83</v>
      </c>
      <c r="AY207" s="254" t="s">
        <v>134</v>
      </c>
    </row>
    <row r="208" s="13" customFormat="1">
      <c r="A208" s="13"/>
      <c r="B208" s="232"/>
      <c r="C208" s="233"/>
      <c r="D208" s="234" t="s">
        <v>145</v>
      </c>
      <c r="E208" s="233"/>
      <c r="F208" s="236" t="s">
        <v>657</v>
      </c>
      <c r="G208" s="233"/>
      <c r="H208" s="237">
        <v>195.84</v>
      </c>
      <c r="I208" s="238"/>
      <c r="J208" s="233"/>
      <c r="K208" s="233"/>
      <c r="L208" s="239"/>
      <c r="M208" s="240"/>
      <c r="N208" s="241"/>
      <c r="O208" s="241"/>
      <c r="P208" s="241"/>
      <c r="Q208" s="241"/>
      <c r="R208" s="241"/>
      <c r="S208" s="241"/>
      <c r="T208" s="24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43" t="s">
        <v>145</v>
      </c>
      <c r="AU208" s="243" t="s">
        <v>85</v>
      </c>
      <c r="AV208" s="13" t="s">
        <v>85</v>
      </c>
      <c r="AW208" s="13" t="s">
        <v>4</v>
      </c>
      <c r="AX208" s="13" t="s">
        <v>83</v>
      </c>
      <c r="AY208" s="243" t="s">
        <v>134</v>
      </c>
    </row>
    <row r="209" s="2" customFormat="1" ht="16.5" customHeight="1">
      <c r="A209" s="40"/>
      <c r="B209" s="41"/>
      <c r="C209" s="255" t="s">
        <v>314</v>
      </c>
      <c r="D209" s="255" t="s">
        <v>236</v>
      </c>
      <c r="E209" s="256" t="s">
        <v>658</v>
      </c>
      <c r="F209" s="257" t="s">
        <v>659</v>
      </c>
      <c r="G209" s="258" t="s">
        <v>139</v>
      </c>
      <c r="H209" s="259">
        <v>4.7999999999999998</v>
      </c>
      <c r="I209" s="260"/>
      <c r="J209" s="261">
        <f>ROUND(I209*H209,2)</f>
        <v>0</v>
      </c>
      <c r="K209" s="257" t="s">
        <v>140</v>
      </c>
      <c r="L209" s="262"/>
      <c r="M209" s="263" t="s">
        <v>19</v>
      </c>
      <c r="N209" s="264" t="s">
        <v>47</v>
      </c>
      <c r="O209" s="86"/>
      <c r="P209" s="223">
        <f>O209*H209</f>
        <v>0</v>
      </c>
      <c r="Q209" s="223">
        <v>0.13100000000000001</v>
      </c>
      <c r="R209" s="223">
        <f>Q209*H209</f>
        <v>0.62880000000000003</v>
      </c>
      <c r="S209" s="223">
        <v>0</v>
      </c>
      <c r="T209" s="224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25" t="s">
        <v>182</v>
      </c>
      <c r="AT209" s="225" t="s">
        <v>236</v>
      </c>
      <c r="AU209" s="225" t="s">
        <v>85</v>
      </c>
      <c r="AY209" s="19" t="s">
        <v>134</v>
      </c>
      <c r="BE209" s="226">
        <f>IF(N209="základní",J209,0)</f>
        <v>0</v>
      </c>
      <c r="BF209" s="226">
        <f>IF(N209="snížená",J209,0)</f>
        <v>0</v>
      </c>
      <c r="BG209" s="226">
        <f>IF(N209="zákl. přenesená",J209,0)</f>
        <v>0</v>
      </c>
      <c r="BH209" s="226">
        <f>IF(N209="sníž. přenesená",J209,0)</f>
        <v>0</v>
      </c>
      <c r="BI209" s="226">
        <f>IF(N209="nulová",J209,0)</f>
        <v>0</v>
      </c>
      <c r="BJ209" s="19" t="s">
        <v>83</v>
      </c>
      <c r="BK209" s="226">
        <f>ROUND(I209*H209,2)</f>
        <v>0</v>
      </c>
      <c r="BL209" s="19" t="s">
        <v>141</v>
      </c>
      <c r="BM209" s="225" t="s">
        <v>660</v>
      </c>
    </row>
    <row r="210" s="13" customFormat="1">
      <c r="A210" s="13"/>
      <c r="B210" s="232"/>
      <c r="C210" s="233"/>
      <c r="D210" s="234" t="s">
        <v>145</v>
      </c>
      <c r="E210" s="235" t="s">
        <v>19</v>
      </c>
      <c r="F210" s="236" t="s">
        <v>661</v>
      </c>
      <c r="G210" s="233"/>
      <c r="H210" s="237">
        <v>4.7999999999999998</v>
      </c>
      <c r="I210" s="238"/>
      <c r="J210" s="233"/>
      <c r="K210" s="233"/>
      <c r="L210" s="239"/>
      <c r="M210" s="240"/>
      <c r="N210" s="241"/>
      <c r="O210" s="241"/>
      <c r="P210" s="241"/>
      <c r="Q210" s="241"/>
      <c r="R210" s="241"/>
      <c r="S210" s="241"/>
      <c r="T210" s="242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3" t="s">
        <v>145</v>
      </c>
      <c r="AU210" s="243" t="s">
        <v>85</v>
      </c>
      <c r="AV210" s="13" t="s">
        <v>85</v>
      </c>
      <c r="AW210" s="13" t="s">
        <v>35</v>
      </c>
      <c r="AX210" s="13" t="s">
        <v>76</v>
      </c>
      <c r="AY210" s="243" t="s">
        <v>134</v>
      </c>
    </row>
    <row r="211" s="14" customFormat="1">
      <c r="A211" s="14"/>
      <c r="B211" s="244"/>
      <c r="C211" s="245"/>
      <c r="D211" s="234" t="s">
        <v>145</v>
      </c>
      <c r="E211" s="246" t="s">
        <v>19</v>
      </c>
      <c r="F211" s="247" t="s">
        <v>147</v>
      </c>
      <c r="G211" s="245"/>
      <c r="H211" s="248">
        <v>4.7999999999999998</v>
      </c>
      <c r="I211" s="249"/>
      <c r="J211" s="245"/>
      <c r="K211" s="245"/>
      <c r="L211" s="250"/>
      <c r="M211" s="251"/>
      <c r="N211" s="252"/>
      <c r="O211" s="252"/>
      <c r="P211" s="252"/>
      <c r="Q211" s="252"/>
      <c r="R211" s="252"/>
      <c r="S211" s="252"/>
      <c r="T211" s="253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4" t="s">
        <v>145</v>
      </c>
      <c r="AU211" s="254" t="s">
        <v>85</v>
      </c>
      <c r="AV211" s="14" t="s">
        <v>141</v>
      </c>
      <c r="AW211" s="14" t="s">
        <v>35</v>
      </c>
      <c r="AX211" s="14" t="s">
        <v>83</v>
      </c>
      <c r="AY211" s="254" t="s">
        <v>134</v>
      </c>
    </row>
    <row r="212" s="2" customFormat="1" ht="37.8" customHeight="1">
      <c r="A212" s="40"/>
      <c r="B212" s="41"/>
      <c r="C212" s="214" t="s">
        <v>320</v>
      </c>
      <c r="D212" s="214" t="s">
        <v>136</v>
      </c>
      <c r="E212" s="215" t="s">
        <v>321</v>
      </c>
      <c r="F212" s="216" t="s">
        <v>322</v>
      </c>
      <c r="G212" s="217" t="s">
        <v>139</v>
      </c>
      <c r="H212" s="218">
        <v>24</v>
      </c>
      <c r="I212" s="219"/>
      <c r="J212" s="220">
        <f>ROUND(I212*H212,2)</f>
        <v>0</v>
      </c>
      <c r="K212" s="216" t="s">
        <v>140</v>
      </c>
      <c r="L212" s="46"/>
      <c r="M212" s="221" t="s">
        <v>19</v>
      </c>
      <c r="N212" s="222" t="s">
        <v>47</v>
      </c>
      <c r="O212" s="86"/>
      <c r="P212" s="223">
        <f>O212*H212</f>
        <v>0</v>
      </c>
      <c r="Q212" s="223">
        <v>0.11162</v>
      </c>
      <c r="R212" s="223">
        <f>Q212*H212</f>
        <v>2.6788799999999999</v>
      </c>
      <c r="S212" s="223">
        <v>0</v>
      </c>
      <c r="T212" s="224">
        <f>S212*H212</f>
        <v>0</v>
      </c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R212" s="225" t="s">
        <v>141</v>
      </c>
      <c r="AT212" s="225" t="s">
        <v>136</v>
      </c>
      <c r="AU212" s="225" t="s">
        <v>85</v>
      </c>
      <c r="AY212" s="19" t="s">
        <v>134</v>
      </c>
      <c r="BE212" s="226">
        <f>IF(N212="základní",J212,0)</f>
        <v>0</v>
      </c>
      <c r="BF212" s="226">
        <f>IF(N212="snížená",J212,0)</f>
        <v>0</v>
      </c>
      <c r="BG212" s="226">
        <f>IF(N212="zákl. přenesená",J212,0)</f>
        <v>0</v>
      </c>
      <c r="BH212" s="226">
        <f>IF(N212="sníž. přenesená",J212,0)</f>
        <v>0</v>
      </c>
      <c r="BI212" s="226">
        <f>IF(N212="nulová",J212,0)</f>
        <v>0</v>
      </c>
      <c r="BJ212" s="19" t="s">
        <v>83</v>
      </c>
      <c r="BK212" s="226">
        <f>ROUND(I212*H212,2)</f>
        <v>0</v>
      </c>
      <c r="BL212" s="19" t="s">
        <v>141</v>
      </c>
      <c r="BM212" s="225" t="s">
        <v>662</v>
      </c>
    </row>
    <row r="213" s="2" customFormat="1">
      <c r="A213" s="40"/>
      <c r="B213" s="41"/>
      <c r="C213" s="42"/>
      <c r="D213" s="227" t="s">
        <v>143</v>
      </c>
      <c r="E213" s="42"/>
      <c r="F213" s="228" t="s">
        <v>324</v>
      </c>
      <c r="G213" s="42"/>
      <c r="H213" s="42"/>
      <c r="I213" s="229"/>
      <c r="J213" s="42"/>
      <c r="K213" s="42"/>
      <c r="L213" s="46"/>
      <c r="M213" s="230"/>
      <c r="N213" s="231"/>
      <c r="O213" s="86"/>
      <c r="P213" s="86"/>
      <c r="Q213" s="86"/>
      <c r="R213" s="86"/>
      <c r="S213" s="86"/>
      <c r="T213" s="87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T213" s="19" t="s">
        <v>143</v>
      </c>
      <c r="AU213" s="19" t="s">
        <v>85</v>
      </c>
    </row>
    <row r="214" s="13" customFormat="1">
      <c r="A214" s="13"/>
      <c r="B214" s="232"/>
      <c r="C214" s="233"/>
      <c r="D214" s="234" t="s">
        <v>145</v>
      </c>
      <c r="E214" s="235" t="s">
        <v>19</v>
      </c>
      <c r="F214" s="236" t="s">
        <v>663</v>
      </c>
      <c r="G214" s="233"/>
      <c r="H214" s="237">
        <v>24</v>
      </c>
      <c r="I214" s="238"/>
      <c r="J214" s="233"/>
      <c r="K214" s="233"/>
      <c r="L214" s="239"/>
      <c r="M214" s="240"/>
      <c r="N214" s="241"/>
      <c r="O214" s="241"/>
      <c r="P214" s="241"/>
      <c r="Q214" s="241"/>
      <c r="R214" s="241"/>
      <c r="S214" s="241"/>
      <c r="T214" s="24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3" t="s">
        <v>145</v>
      </c>
      <c r="AU214" s="243" t="s">
        <v>85</v>
      </c>
      <c r="AV214" s="13" t="s">
        <v>85</v>
      </c>
      <c r="AW214" s="13" t="s">
        <v>35</v>
      </c>
      <c r="AX214" s="13" t="s">
        <v>76</v>
      </c>
      <c r="AY214" s="243" t="s">
        <v>134</v>
      </c>
    </row>
    <row r="215" s="14" customFormat="1">
      <c r="A215" s="14"/>
      <c r="B215" s="244"/>
      <c r="C215" s="245"/>
      <c r="D215" s="234" t="s">
        <v>145</v>
      </c>
      <c r="E215" s="246" t="s">
        <v>19</v>
      </c>
      <c r="F215" s="247" t="s">
        <v>147</v>
      </c>
      <c r="G215" s="245"/>
      <c r="H215" s="248">
        <v>24</v>
      </c>
      <c r="I215" s="249"/>
      <c r="J215" s="245"/>
      <c r="K215" s="245"/>
      <c r="L215" s="250"/>
      <c r="M215" s="251"/>
      <c r="N215" s="252"/>
      <c r="O215" s="252"/>
      <c r="P215" s="252"/>
      <c r="Q215" s="252"/>
      <c r="R215" s="252"/>
      <c r="S215" s="252"/>
      <c r="T215" s="253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T215" s="254" t="s">
        <v>145</v>
      </c>
      <c r="AU215" s="254" t="s">
        <v>85</v>
      </c>
      <c r="AV215" s="14" t="s">
        <v>141</v>
      </c>
      <c r="AW215" s="14" t="s">
        <v>35</v>
      </c>
      <c r="AX215" s="14" t="s">
        <v>83</v>
      </c>
      <c r="AY215" s="254" t="s">
        <v>134</v>
      </c>
    </row>
    <row r="216" s="2" customFormat="1" ht="16.5" customHeight="1">
      <c r="A216" s="40"/>
      <c r="B216" s="41"/>
      <c r="C216" s="255" t="s">
        <v>326</v>
      </c>
      <c r="D216" s="255" t="s">
        <v>236</v>
      </c>
      <c r="E216" s="256" t="s">
        <v>327</v>
      </c>
      <c r="F216" s="257" t="s">
        <v>328</v>
      </c>
      <c r="G216" s="258" t="s">
        <v>139</v>
      </c>
      <c r="H216" s="259">
        <v>19.693999999999999</v>
      </c>
      <c r="I216" s="260"/>
      <c r="J216" s="261">
        <f>ROUND(I216*H216,2)</f>
        <v>0</v>
      </c>
      <c r="K216" s="257" t="s">
        <v>140</v>
      </c>
      <c r="L216" s="262"/>
      <c r="M216" s="263" t="s">
        <v>19</v>
      </c>
      <c r="N216" s="264" t="s">
        <v>47</v>
      </c>
      <c r="O216" s="86"/>
      <c r="P216" s="223">
        <f>O216*H216</f>
        <v>0</v>
      </c>
      <c r="Q216" s="223">
        <v>0.17599999999999999</v>
      </c>
      <c r="R216" s="223">
        <f>Q216*H216</f>
        <v>3.4661439999999994</v>
      </c>
      <c r="S216" s="223">
        <v>0</v>
      </c>
      <c r="T216" s="224">
        <f>S216*H216</f>
        <v>0</v>
      </c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R216" s="225" t="s">
        <v>182</v>
      </c>
      <c r="AT216" s="225" t="s">
        <v>236</v>
      </c>
      <c r="AU216" s="225" t="s">
        <v>85</v>
      </c>
      <c r="AY216" s="19" t="s">
        <v>134</v>
      </c>
      <c r="BE216" s="226">
        <f>IF(N216="základní",J216,0)</f>
        <v>0</v>
      </c>
      <c r="BF216" s="226">
        <f>IF(N216="snížená",J216,0)</f>
        <v>0</v>
      </c>
      <c r="BG216" s="226">
        <f>IF(N216="zákl. přenesená",J216,0)</f>
        <v>0</v>
      </c>
      <c r="BH216" s="226">
        <f>IF(N216="sníž. přenesená",J216,0)</f>
        <v>0</v>
      </c>
      <c r="BI216" s="226">
        <f>IF(N216="nulová",J216,0)</f>
        <v>0</v>
      </c>
      <c r="BJ216" s="19" t="s">
        <v>83</v>
      </c>
      <c r="BK216" s="226">
        <f>ROUND(I216*H216,2)</f>
        <v>0</v>
      </c>
      <c r="BL216" s="19" t="s">
        <v>141</v>
      </c>
      <c r="BM216" s="225" t="s">
        <v>664</v>
      </c>
    </row>
    <row r="217" s="13" customFormat="1">
      <c r="A217" s="13"/>
      <c r="B217" s="232"/>
      <c r="C217" s="233"/>
      <c r="D217" s="234" t="s">
        <v>145</v>
      </c>
      <c r="E217" s="233"/>
      <c r="F217" s="236" t="s">
        <v>665</v>
      </c>
      <c r="G217" s="233"/>
      <c r="H217" s="237">
        <v>19.693999999999999</v>
      </c>
      <c r="I217" s="238"/>
      <c r="J217" s="233"/>
      <c r="K217" s="233"/>
      <c r="L217" s="239"/>
      <c r="M217" s="240"/>
      <c r="N217" s="241"/>
      <c r="O217" s="241"/>
      <c r="P217" s="241"/>
      <c r="Q217" s="241"/>
      <c r="R217" s="241"/>
      <c r="S217" s="241"/>
      <c r="T217" s="24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43" t="s">
        <v>145</v>
      </c>
      <c r="AU217" s="243" t="s">
        <v>85</v>
      </c>
      <c r="AV217" s="13" t="s">
        <v>85</v>
      </c>
      <c r="AW217" s="13" t="s">
        <v>4</v>
      </c>
      <c r="AX217" s="13" t="s">
        <v>83</v>
      </c>
      <c r="AY217" s="243" t="s">
        <v>134</v>
      </c>
    </row>
    <row r="218" s="2" customFormat="1" ht="16.5" customHeight="1">
      <c r="A218" s="40"/>
      <c r="B218" s="41"/>
      <c r="C218" s="255" t="s">
        <v>331</v>
      </c>
      <c r="D218" s="255" t="s">
        <v>236</v>
      </c>
      <c r="E218" s="256" t="s">
        <v>332</v>
      </c>
      <c r="F218" s="257" t="s">
        <v>333</v>
      </c>
      <c r="G218" s="258" t="s">
        <v>139</v>
      </c>
      <c r="H218" s="259">
        <v>4.8799999999999999</v>
      </c>
      <c r="I218" s="260"/>
      <c r="J218" s="261">
        <f>ROUND(I218*H218,2)</f>
        <v>0</v>
      </c>
      <c r="K218" s="257" t="s">
        <v>140</v>
      </c>
      <c r="L218" s="262"/>
      <c r="M218" s="263" t="s">
        <v>19</v>
      </c>
      <c r="N218" s="264" t="s">
        <v>47</v>
      </c>
      <c r="O218" s="86"/>
      <c r="P218" s="223">
        <f>O218*H218</f>
        <v>0</v>
      </c>
      <c r="Q218" s="223">
        <v>0.17499999999999999</v>
      </c>
      <c r="R218" s="223">
        <f>Q218*H218</f>
        <v>0.85399999999999998</v>
      </c>
      <c r="S218" s="223">
        <v>0</v>
      </c>
      <c r="T218" s="224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25" t="s">
        <v>182</v>
      </c>
      <c r="AT218" s="225" t="s">
        <v>236</v>
      </c>
      <c r="AU218" s="225" t="s">
        <v>85</v>
      </c>
      <c r="AY218" s="19" t="s">
        <v>134</v>
      </c>
      <c r="BE218" s="226">
        <f>IF(N218="základní",J218,0)</f>
        <v>0</v>
      </c>
      <c r="BF218" s="226">
        <f>IF(N218="snížená",J218,0)</f>
        <v>0</v>
      </c>
      <c r="BG218" s="226">
        <f>IF(N218="zákl. přenesená",J218,0)</f>
        <v>0</v>
      </c>
      <c r="BH218" s="226">
        <f>IF(N218="sníž. přenesená",J218,0)</f>
        <v>0</v>
      </c>
      <c r="BI218" s="226">
        <f>IF(N218="nulová",J218,0)</f>
        <v>0</v>
      </c>
      <c r="BJ218" s="19" t="s">
        <v>83</v>
      </c>
      <c r="BK218" s="226">
        <f>ROUND(I218*H218,2)</f>
        <v>0</v>
      </c>
      <c r="BL218" s="19" t="s">
        <v>141</v>
      </c>
      <c r="BM218" s="225" t="s">
        <v>666</v>
      </c>
    </row>
    <row r="219" s="13" customFormat="1">
      <c r="A219" s="13"/>
      <c r="B219" s="232"/>
      <c r="C219" s="233"/>
      <c r="D219" s="234" t="s">
        <v>145</v>
      </c>
      <c r="E219" s="235" t="s">
        <v>19</v>
      </c>
      <c r="F219" s="236" t="s">
        <v>667</v>
      </c>
      <c r="G219" s="233"/>
      <c r="H219" s="237">
        <v>4.8799999999999999</v>
      </c>
      <c r="I219" s="238"/>
      <c r="J219" s="233"/>
      <c r="K219" s="233"/>
      <c r="L219" s="239"/>
      <c r="M219" s="240"/>
      <c r="N219" s="241"/>
      <c r="O219" s="241"/>
      <c r="P219" s="241"/>
      <c r="Q219" s="241"/>
      <c r="R219" s="241"/>
      <c r="S219" s="241"/>
      <c r="T219" s="242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43" t="s">
        <v>145</v>
      </c>
      <c r="AU219" s="243" t="s">
        <v>85</v>
      </c>
      <c r="AV219" s="13" t="s">
        <v>85</v>
      </c>
      <c r="AW219" s="13" t="s">
        <v>35</v>
      </c>
      <c r="AX219" s="13" t="s">
        <v>76</v>
      </c>
      <c r="AY219" s="243" t="s">
        <v>134</v>
      </c>
    </row>
    <row r="220" s="14" customFormat="1">
      <c r="A220" s="14"/>
      <c r="B220" s="244"/>
      <c r="C220" s="245"/>
      <c r="D220" s="234" t="s">
        <v>145</v>
      </c>
      <c r="E220" s="246" t="s">
        <v>19</v>
      </c>
      <c r="F220" s="247" t="s">
        <v>147</v>
      </c>
      <c r="G220" s="245"/>
      <c r="H220" s="248">
        <v>4.8799999999999999</v>
      </c>
      <c r="I220" s="249"/>
      <c r="J220" s="245"/>
      <c r="K220" s="245"/>
      <c r="L220" s="250"/>
      <c r="M220" s="251"/>
      <c r="N220" s="252"/>
      <c r="O220" s="252"/>
      <c r="P220" s="252"/>
      <c r="Q220" s="252"/>
      <c r="R220" s="252"/>
      <c r="S220" s="252"/>
      <c r="T220" s="253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T220" s="254" t="s">
        <v>145</v>
      </c>
      <c r="AU220" s="254" t="s">
        <v>85</v>
      </c>
      <c r="AV220" s="14" t="s">
        <v>141</v>
      </c>
      <c r="AW220" s="14" t="s">
        <v>35</v>
      </c>
      <c r="AX220" s="14" t="s">
        <v>83</v>
      </c>
      <c r="AY220" s="254" t="s">
        <v>134</v>
      </c>
    </row>
    <row r="221" s="12" customFormat="1" ht="22.8" customHeight="1">
      <c r="A221" s="12"/>
      <c r="B221" s="198"/>
      <c r="C221" s="199"/>
      <c r="D221" s="200" t="s">
        <v>75</v>
      </c>
      <c r="E221" s="212" t="s">
        <v>189</v>
      </c>
      <c r="F221" s="212" t="s">
        <v>336</v>
      </c>
      <c r="G221" s="199"/>
      <c r="H221" s="199"/>
      <c r="I221" s="202"/>
      <c r="J221" s="213">
        <f>BK221</f>
        <v>0</v>
      </c>
      <c r="K221" s="199"/>
      <c r="L221" s="204"/>
      <c r="M221" s="205"/>
      <c r="N221" s="206"/>
      <c r="O221" s="206"/>
      <c r="P221" s="207">
        <f>SUM(P222:P262)</f>
        <v>0</v>
      </c>
      <c r="Q221" s="206"/>
      <c r="R221" s="207">
        <f>SUM(R222:R262)</f>
        <v>108.76896268</v>
      </c>
      <c r="S221" s="206"/>
      <c r="T221" s="208">
        <f>SUM(T222:T262)</f>
        <v>10</v>
      </c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R221" s="209" t="s">
        <v>83</v>
      </c>
      <c r="AT221" s="210" t="s">
        <v>75</v>
      </c>
      <c r="AU221" s="210" t="s">
        <v>83</v>
      </c>
      <c r="AY221" s="209" t="s">
        <v>134</v>
      </c>
      <c r="BK221" s="211">
        <f>SUM(BK222:BK262)</f>
        <v>0</v>
      </c>
    </row>
    <row r="222" s="2" customFormat="1" ht="16.5" customHeight="1">
      <c r="A222" s="40"/>
      <c r="B222" s="41"/>
      <c r="C222" s="214" t="s">
        <v>337</v>
      </c>
      <c r="D222" s="214" t="s">
        <v>136</v>
      </c>
      <c r="E222" s="215" t="s">
        <v>338</v>
      </c>
      <c r="F222" s="216" t="s">
        <v>339</v>
      </c>
      <c r="G222" s="217" t="s">
        <v>267</v>
      </c>
      <c r="H222" s="218">
        <v>3</v>
      </c>
      <c r="I222" s="219"/>
      <c r="J222" s="220">
        <f>ROUND(I222*H222,2)</f>
        <v>0</v>
      </c>
      <c r="K222" s="216" t="s">
        <v>19</v>
      </c>
      <c r="L222" s="46"/>
      <c r="M222" s="221" t="s">
        <v>19</v>
      </c>
      <c r="N222" s="222" t="s">
        <v>47</v>
      </c>
      <c r="O222" s="86"/>
      <c r="P222" s="223">
        <f>O222*H222</f>
        <v>0</v>
      </c>
      <c r="Q222" s="223">
        <v>0</v>
      </c>
      <c r="R222" s="223">
        <f>Q222*H222</f>
        <v>0</v>
      </c>
      <c r="S222" s="223">
        <v>0</v>
      </c>
      <c r="T222" s="224">
        <f>S222*H222</f>
        <v>0</v>
      </c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R222" s="225" t="s">
        <v>141</v>
      </c>
      <c r="AT222" s="225" t="s">
        <v>136</v>
      </c>
      <c r="AU222" s="225" t="s">
        <v>85</v>
      </c>
      <c r="AY222" s="19" t="s">
        <v>134</v>
      </c>
      <c r="BE222" s="226">
        <f>IF(N222="základní",J222,0)</f>
        <v>0</v>
      </c>
      <c r="BF222" s="226">
        <f>IF(N222="snížená",J222,0)</f>
        <v>0</v>
      </c>
      <c r="BG222" s="226">
        <f>IF(N222="zákl. přenesená",J222,0)</f>
        <v>0</v>
      </c>
      <c r="BH222" s="226">
        <f>IF(N222="sníž. přenesená",J222,0)</f>
        <v>0</v>
      </c>
      <c r="BI222" s="226">
        <f>IF(N222="nulová",J222,0)</f>
        <v>0</v>
      </c>
      <c r="BJ222" s="19" t="s">
        <v>83</v>
      </c>
      <c r="BK222" s="226">
        <f>ROUND(I222*H222,2)</f>
        <v>0</v>
      </c>
      <c r="BL222" s="19" t="s">
        <v>141</v>
      </c>
      <c r="BM222" s="225" t="s">
        <v>668</v>
      </c>
    </row>
    <row r="223" s="13" customFormat="1">
      <c r="A223" s="13"/>
      <c r="B223" s="232"/>
      <c r="C223" s="233"/>
      <c r="D223" s="234" t="s">
        <v>145</v>
      </c>
      <c r="E223" s="235" t="s">
        <v>19</v>
      </c>
      <c r="F223" s="236" t="s">
        <v>669</v>
      </c>
      <c r="G223" s="233"/>
      <c r="H223" s="237">
        <v>3</v>
      </c>
      <c r="I223" s="238"/>
      <c r="J223" s="233"/>
      <c r="K223" s="233"/>
      <c r="L223" s="239"/>
      <c r="M223" s="240"/>
      <c r="N223" s="241"/>
      <c r="O223" s="241"/>
      <c r="P223" s="241"/>
      <c r="Q223" s="241"/>
      <c r="R223" s="241"/>
      <c r="S223" s="241"/>
      <c r="T223" s="24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43" t="s">
        <v>145</v>
      </c>
      <c r="AU223" s="243" t="s">
        <v>85</v>
      </c>
      <c r="AV223" s="13" t="s">
        <v>85</v>
      </c>
      <c r="AW223" s="13" t="s">
        <v>35</v>
      </c>
      <c r="AX223" s="13" t="s">
        <v>76</v>
      </c>
      <c r="AY223" s="243" t="s">
        <v>134</v>
      </c>
    </row>
    <row r="224" s="14" customFormat="1">
      <c r="A224" s="14"/>
      <c r="B224" s="244"/>
      <c r="C224" s="245"/>
      <c r="D224" s="234" t="s">
        <v>145</v>
      </c>
      <c r="E224" s="246" t="s">
        <v>19</v>
      </c>
      <c r="F224" s="247" t="s">
        <v>147</v>
      </c>
      <c r="G224" s="245"/>
      <c r="H224" s="248">
        <v>3</v>
      </c>
      <c r="I224" s="249"/>
      <c r="J224" s="245"/>
      <c r="K224" s="245"/>
      <c r="L224" s="250"/>
      <c r="M224" s="251"/>
      <c r="N224" s="252"/>
      <c r="O224" s="252"/>
      <c r="P224" s="252"/>
      <c r="Q224" s="252"/>
      <c r="R224" s="252"/>
      <c r="S224" s="252"/>
      <c r="T224" s="253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T224" s="254" t="s">
        <v>145</v>
      </c>
      <c r="AU224" s="254" t="s">
        <v>85</v>
      </c>
      <c r="AV224" s="14" t="s">
        <v>141</v>
      </c>
      <c r="AW224" s="14" t="s">
        <v>35</v>
      </c>
      <c r="AX224" s="14" t="s">
        <v>83</v>
      </c>
      <c r="AY224" s="254" t="s">
        <v>134</v>
      </c>
    </row>
    <row r="225" s="2" customFormat="1" ht="16.5" customHeight="1">
      <c r="A225" s="40"/>
      <c r="B225" s="41"/>
      <c r="C225" s="214" t="s">
        <v>342</v>
      </c>
      <c r="D225" s="214" t="s">
        <v>136</v>
      </c>
      <c r="E225" s="215" t="s">
        <v>343</v>
      </c>
      <c r="F225" s="216" t="s">
        <v>344</v>
      </c>
      <c r="G225" s="217" t="s">
        <v>267</v>
      </c>
      <c r="H225" s="218">
        <v>4</v>
      </c>
      <c r="I225" s="219"/>
      <c r="J225" s="220">
        <f>ROUND(I225*H225,2)</f>
        <v>0</v>
      </c>
      <c r="K225" s="216" t="s">
        <v>19</v>
      </c>
      <c r="L225" s="46"/>
      <c r="M225" s="221" t="s">
        <v>19</v>
      </c>
      <c r="N225" s="222" t="s">
        <v>47</v>
      </c>
      <c r="O225" s="86"/>
      <c r="P225" s="223">
        <f>O225*H225</f>
        <v>0</v>
      </c>
      <c r="Q225" s="223">
        <v>0</v>
      </c>
      <c r="R225" s="223">
        <f>Q225*H225</f>
        <v>0</v>
      </c>
      <c r="S225" s="223">
        <v>0</v>
      </c>
      <c r="T225" s="224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25" t="s">
        <v>141</v>
      </c>
      <c r="AT225" s="225" t="s">
        <v>136</v>
      </c>
      <c r="AU225" s="225" t="s">
        <v>85</v>
      </c>
      <c r="AY225" s="19" t="s">
        <v>134</v>
      </c>
      <c r="BE225" s="226">
        <f>IF(N225="základní",J225,0)</f>
        <v>0</v>
      </c>
      <c r="BF225" s="226">
        <f>IF(N225="snížená",J225,0)</f>
        <v>0</v>
      </c>
      <c r="BG225" s="226">
        <f>IF(N225="zákl. přenesená",J225,0)</f>
        <v>0</v>
      </c>
      <c r="BH225" s="226">
        <f>IF(N225="sníž. přenesená",J225,0)</f>
        <v>0</v>
      </c>
      <c r="BI225" s="226">
        <f>IF(N225="nulová",J225,0)</f>
        <v>0</v>
      </c>
      <c r="BJ225" s="19" t="s">
        <v>83</v>
      </c>
      <c r="BK225" s="226">
        <f>ROUND(I225*H225,2)</f>
        <v>0</v>
      </c>
      <c r="BL225" s="19" t="s">
        <v>141</v>
      </c>
      <c r="BM225" s="225" t="s">
        <v>670</v>
      </c>
    </row>
    <row r="226" s="13" customFormat="1">
      <c r="A226" s="13"/>
      <c r="B226" s="232"/>
      <c r="C226" s="233"/>
      <c r="D226" s="234" t="s">
        <v>145</v>
      </c>
      <c r="E226" s="235" t="s">
        <v>19</v>
      </c>
      <c r="F226" s="236" t="s">
        <v>346</v>
      </c>
      <c r="G226" s="233"/>
      <c r="H226" s="237">
        <v>4</v>
      </c>
      <c r="I226" s="238"/>
      <c r="J226" s="233"/>
      <c r="K226" s="233"/>
      <c r="L226" s="239"/>
      <c r="M226" s="240"/>
      <c r="N226" s="241"/>
      <c r="O226" s="241"/>
      <c r="P226" s="241"/>
      <c r="Q226" s="241"/>
      <c r="R226" s="241"/>
      <c r="S226" s="241"/>
      <c r="T226" s="24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43" t="s">
        <v>145</v>
      </c>
      <c r="AU226" s="243" t="s">
        <v>85</v>
      </c>
      <c r="AV226" s="13" t="s">
        <v>85</v>
      </c>
      <c r="AW226" s="13" t="s">
        <v>35</v>
      </c>
      <c r="AX226" s="13" t="s">
        <v>76</v>
      </c>
      <c r="AY226" s="243" t="s">
        <v>134</v>
      </c>
    </row>
    <row r="227" s="14" customFormat="1">
      <c r="A227" s="14"/>
      <c r="B227" s="244"/>
      <c r="C227" s="245"/>
      <c r="D227" s="234" t="s">
        <v>145</v>
      </c>
      <c r="E227" s="246" t="s">
        <v>19</v>
      </c>
      <c r="F227" s="247" t="s">
        <v>147</v>
      </c>
      <c r="G227" s="245"/>
      <c r="H227" s="248">
        <v>4</v>
      </c>
      <c r="I227" s="249"/>
      <c r="J227" s="245"/>
      <c r="K227" s="245"/>
      <c r="L227" s="250"/>
      <c r="M227" s="251"/>
      <c r="N227" s="252"/>
      <c r="O227" s="252"/>
      <c r="P227" s="252"/>
      <c r="Q227" s="252"/>
      <c r="R227" s="252"/>
      <c r="S227" s="252"/>
      <c r="T227" s="253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T227" s="254" t="s">
        <v>145</v>
      </c>
      <c r="AU227" s="254" t="s">
        <v>85</v>
      </c>
      <c r="AV227" s="14" t="s">
        <v>141</v>
      </c>
      <c r="AW227" s="14" t="s">
        <v>35</v>
      </c>
      <c r="AX227" s="14" t="s">
        <v>83</v>
      </c>
      <c r="AY227" s="254" t="s">
        <v>134</v>
      </c>
    </row>
    <row r="228" s="2" customFormat="1" ht="24.15" customHeight="1">
      <c r="A228" s="40"/>
      <c r="B228" s="41"/>
      <c r="C228" s="214" t="s">
        <v>347</v>
      </c>
      <c r="D228" s="214" t="s">
        <v>136</v>
      </c>
      <c r="E228" s="215" t="s">
        <v>348</v>
      </c>
      <c r="F228" s="216" t="s">
        <v>349</v>
      </c>
      <c r="G228" s="217" t="s">
        <v>185</v>
      </c>
      <c r="H228" s="218">
        <v>154</v>
      </c>
      <c r="I228" s="219"/>
      <c r="J228" s="220">
        <f>ROUND(I228*H228,2)</f>
        <v>0</v>
      </c>
      <c r="K228" s="216" t="s">
        <v>140</v>
      </c>
      <c r="L228" s="46"/>
      <c r="M228" s="221" t="s">
        <v>19</v>
      </c>
      <c r="N228" s="222" t="s">
        <v>47</v>
      </c>
      <c r="O228" s="86"/>
      <c r="P228" s="223">
        <f>O228*H228</f>
        <v>0</v>
      </c>
      <c r="Q228" s="223">
        <v>0.2195</v>
      </c>
      <c r="R228" s="223">
        <f>Q228*H228</f>
        <v>33.802999999999997</v>
      </c>
      <c r="S228" s="223">
        <v>0</v>
      </c>
      <c r="T228" s="224">
        <f>S228*H228</f>
        <v>0</v>
      </c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R228" s="225" t="s">
        <v>141</v>
      </c>
      <c r="AT228" s="225" t="s">
        <v>136</v>
      </c>
      <c r="AU228" s="225" t="s">
        <v>85</v>
      </c>
      <c r="AY228" s="19" t="s">
        <v>134</v>
      </c>
      <c r="BE228" s="226">
        <f>IF(N228="základní",J228,0)</f>
        <v>0</v>
      </c>
      <c r="BF228" s="226">
        <f>IF(N228="snížená",J228,0)</f>
        <v>0</v>
      </c>
      <c r="BG228" s="226">
        <f>IF(N228="zákl. přenesená",J228,0)</f>
        <v>0</v>
      </c>
      <c r="BH228" s="226">
        <f>IF(N228="sníž. přenesená",J228,0)</f>
        <v>0</v>
      </c>
      <c r="BI228" s="226">
        <f>IF(N228="nulová",J228,0)</f>
        <v>0</v>
      </c>
      <c r="BJ228" s="19" t="s">
        <v>83</v>
      </c>
      <c r="BK228" s="226">
        <f>ROUND(I228*H228,2)</f>
        <v>0</v>
      </c>
      <c r="BL228" s="19" t="s">
        <v>141</v>
      </c>
      <c r="BM228" s="225" t="s">
        <v>671</v>
      </c>
    </row>
    <row r="229" s="2" customFormat="1">
      <c r="A229" s="40"/>
      <c r="B229" s="41"/>
      <c r="C229" s="42"/>
      <c r="D229" s="227" t="s">
        <v>143</v>
      </c>
      <c r="E229" s="42"/>
      <c r="F229" s="228" t="s">
        <v>351</v>
      </c>
      <c r="G229" s="42"/>
      <c r="H229" s="42"/>
      <c r="I229" s="229"/>
      <c r="J229" s="42"/>
      <c r="K229" s="42"/>
      <c r="L229" s="46"/>
      <c r="M229" s="230"/>
      <c r="N229" s="231"/>
      <c r="O229" s="86"/>
      <c r="P229" s="86"/>
      <c r="Q229" s="86"/>
      <c r="R229" s="86"/>
      <c r="S229" s="86"/>
      <c r="T229" s="87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9" t="s">
        <v>143</v>
      </c>
      <c r="AU229" s="19" t="s">
        <v>85</v>
      </c>
    </row>
    <row r="230" s="13" customFormat="1">
      <c r="A230" s="13"/>
      <c r="B230" s="232"/>
      <c r="C230" s="233"/>
      <c r="D230" s="234" t="s">
        <v>145</v>
      </c>
      <c r="E230" s="235" t="s">
        <v>19</v>
      </c>
      <c r="F230" s="236" t="s">
        <v>672</v>
      </c>
      <c r="G230" s="233"/>
      <c r="H230" s="237">
        <v>154</v>
      </c>
      <c r="I230" s="238"/>
      <c r="J230" s="233"/>
      <c r="K230" s="233"/>
      <c r="L230" s="239"/>
      <c r="M230" s="240"/>
      <c r="N230" s="241"/>
      <c r="O230" s="241"/>
      <c r="P230" s="241"/>
      <c r="Q230" s="241"/>
      <c r="R230" s="241"/>
      <c r="S230" s="241"/>
      <c r="T230" s="242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43" t="s">
        <v>145</v>
      </c>
      <c r="AU230" s="243" t="s">
        <v>85</v>
      </c>
      <c r="AV230" s="13" t="s">
        <v>85</v>
      </c>
      <c r="AW230" s="13" t="s">
        <v>35</v>
      </c>
      <c r="AX230" s="13" t="s">
        <v>76</v>
      </c>
      <c r="AY230" s="243" t="s">
        <v>134</v>
      </c>
    </row>
    <row r="231" s="14" customFormat="1">
      <c r="A231" s="14"/>
      <c r="B231" s="244"/>
      <c r="C231" s="245"/>
      <c r="D231" s="234" t="s">
        <v>145</v>
      </c>
      <c r="E231" s="246" t="s">
        <v>19</v>
      </c>
      <c r="F231" s="247" t="s">
        <v>147</v>
      </c>
      <c r="G231" s="245"/>
      <c r="H231" s="248">
        <v>154</v>
      </c>
      <c r="I231" s="249"/>
      <c r="J231" s="245"/>
      <c r="K231" s="245"/>
      <c r="L231" s="250"/>
      <c r="M231" s="251"/>
      <c r="N231" s="252"/>
      <c r="O231" s="252"/>
      <c r="P231" s="252"/>
      <c r="Q231" s="252"/>
      <c r="R231" s="252"/>
      <c r="S231" s="252"/>
      <c r="T231" s="253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54" t="s">
        <v>145</v>
      </c>
      <c r="AU231" s="254" t="s">
        <v>85</v>
      </c>
      <c r="AV231" s="14" t="s">
        <v>141</v>
      </c>
      <c r="AW231" s="14" t="s">
        <v>35</v>
      </c>
      <c r="AX231" s="14" t="s">
        <v>83</v>
      </c>
      <c r="AY231" s="254" t="s">
        <v>134</v>
      </c>
    </row>
    <row r="232" s="2" customFormat="1" ht="16.5" customHeight="1">
      <c r="A232" s="40"/>
      <c r="B232" s="41"/>
      <c r="C232" s="255" t="s">
        <v>353</v>
      </c>
      <c r="D232" s="255" t="s">
        <v>236</v>
      </c>
      <c r="E232" s="256" t="s">
        <v>354</v>
      </c>
      <c r="F232" s="257" t="s">
        <v>355</v>
      </c>
      <c r="G232" s="258" t="s">
        <v>185</v>
      </c>
      <c r="H232" s="259">
        <v>157.08000000000001</v>
      </c>
      <c r="I232" s="260"/>
      <c r="J232" s="261">
        <f>ROUND(I232*H232,2)</f>
        <v>0</v>
      </c>
      <c r="K232" s="257" t="s">
        <v>140</v>
      </c>
      <c r="L232" s="262"/>
      <c r="M232" s="263" t="s">
        <v>19</v>
      </c>
      <c r="N232" s="264" t="s">
        <v>47</v>
      </c>
      <c r="O232" s="86"/>
      <c r="P232" s="223">
        <f>O232*H232</f>
        <v>0</v>
      </c>
      <c r="Q232" s="223">
        <v>0.080000000000000002</v>
      </c>
      <c r="R232" s="223">
        <f>Q232*H232</f>
        <v>12.566400000000002</v>
      </c>
      <c r="S232" s="223">
        <v>0</v>
      </c>
      <c r="T232" s="224">
        <f>S232*H232</f>
        <v>0</v>
      </c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R232" s="225" t="s">
        <v>182</v>
      </c>
      <c r="AT232" s="225" t="s">
        <v>236</v>
      </c>
      <c r="AU232" s="225" t="s">
        <v>85</v>
      </c>
      <c r="AY232" s="19" t="s">
        <v>134</v>
      </c>
      <c r="BE232" s="226">
        <f>IF(N232="základní",J232,0)</f>
        <v>0</v>
      </c>
      <c r="BF232" s="226">
        <f>IF(N232="snížená",J232,0)</f>
        <v>0</v>
      </c>
      <c r="BG232" s="226">
        <f>IF(N232="zákl. přenesená",J232,0)</f>
        <v>0</v>
      </c>
      <c r="BH232" s="226">
        <f>IF(N232="sníž. přenesená",J232,0)</f>
        <v>0</v>
      </c>
      <c r="BI232" s="226">
        <f>IF(N232="nulová",J232,0)</f>
        <v>0</v>
      </c>
      <c r="BJ232" s="19" t="s">
        <v>83</v>
      </c>
      <c r="BK232" s="226">
        <f>ROUND(I232*H232,2)</f>
        <v>0</v>
      </c>
      <c r="BL232" s="19" t="s">
        <v>141</v>
      </c>
      <c r="BM232" s="225" t="s">
        <v>673</v>
      </c>
    </row>
    <row r="233" s="13" customFormat="1">
      <c r="A233" s="13"/>
      <c r="B233" s="232"/>
      <c r="C233" s="233"/>
      <c r="D233" s="234" t="s">
        <v>145</v>
      </c>
      <c r="E233" s="233"/>
      <c r="F233" s="236" t="s">
        <v>674</v>
      </c>
      <c r="G233" s="233"/>
      <c r="H233" s="237">
        <v>157.08000000000001</v>
      </c>
      <c r="I233" s="238"/>
      <c r="J233" s="233"/>
      <c r="K233" s="233"/>
      <c r="L233" s="239"/>
      <c r="M233" s="240"/>
      <c r="N233" s="241"/>
      <c r="O233" s="241"/>
      <c r="P233" s="241"/>
      <c r="Q233" s="241"/>
      <c r="R233" s="241"/>
      <c r="S233" s="241"/>
      <c r="T233" s="24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43" t="s">
        <v>145</v>
      </c>
      <c r="AU233" s="243" t="s">
        <v>85</v>
      </c>
      <c r="AV233" s="13" t="s">
        <v>85</v>
      </c>
      <c r="AW233" s="13" t="s">
        <v>4</v>
      </c>
      <c r="AX233" s="13" t="s">
        <v>83</v>
      </c>
      <c r="AY233" s="243" t="s">
        <v>134</v>
      </c>
    </row>
    <row r="234" s="2" customFormat="1" ht="24.15" customHeight="1">
      <c r="A234" s="40"/>
      <c r="B234" s="41"/>
      <c r="C234" s="214" t="s">
        <v>358</v>
      </c>
      <c r="D234" s="214" t="s">
        <v>136</v>
      </c>
      <c r="E234" s="215" t="s">
        <v>359</v>
      </c>
      <c r="F234" s="216" t="s">
        <v>360</v>
      </c>
      <c r="G234" s="217" t="s">
        <v>185</v>
      </c>
      <c r="H234" s="218">
        <v>119.3</v>
      </c>
      <c r="I234" s="219"/>
      <c r="J234" s="220">
        <f>ROUND(I234*H234,2)</f>
        <v>0</v>
      </c>
      <c r="K234" s="216" t="s">
        <v>140</v>
      </c>
      <c r="L234" s="46"/>
      <c r="M234" s="221" t="s">
        <v>19</v>
      </c>
      <c r="N234" s="222" t="s">
        <v>47</v>
      </c>
      <c r="O234" s="86"/>
      <c r="P234" s="223">
        <f>O234*H234</f>
        <v>0</v>
      </c>
      <c r="Q234" s="223">
        <v>0.18292</v>
      </c>
      <c r="R234" s="223">
        <f>Q234*H234</f>
        <v>21.822355999999999</v>
      </c>
      <c r="S234" s="223">
        <v>0</v>
      </c>
      <c r="T234" s="224">
        <f>S234*H234</f>
        <v>0</v>
      </c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R234" s="225" t="s">
        <v>141</v>
      </c>
      <c r="AT234" s="225" t="s">
        <v>136</v>
      </c>
      <c r="AU234" s="225" t="s">
        <v>85</v>
      </c>
      <c r="AY234" s="19" t="s">
        <v>134</v>
      </c>
      <c r="BE234" s="226">
        <f>IF(N234="základní",J234,0)</f>
        <v>0</v>
      </c>
      <c r="BF234" s="226">
        <f>IF(N234="snížená",J234,0)</f>
        <v>0</v>
      </c>
      <c r="BG234" s="226">
        <f>IF(N234="zákl. přenesená",J234,0)</f>
        <v>0</v>
      </c>
      <c r="BH234" s="226">
        <f>IF(N234="sníž. přenesená",J234,0)</f>
        <v>0</v>
      </c>
      <c r="BI234" s="226">
        <f>IF(N234="nulová",J234,0)</f>
        <v>0</v>
      </c>
      <c r="BJ234" s="19" t="s">
        <v>83</v>
      </c>
      <c r="BK234" s="226">
        <f>ROUND(I234*H234,2)</f>
        <v>0</v>
      </c>
      <c r="BL234" s="19" t="s">
        <v>141</v>
      </c>
      <c r="BM234" s="225" t="s">
        <v>675</v>
      </c>
    </row>
    <row r="235" s="2" customFormat="1">
      <c r="A235" s="40"/>
      <c r="B235" s="41"/>
      <c r="C235" s="42"/>
      <c r="D235" s="227" t="s">
        <v>143</v>
      </c>
      <c r="E235" s="42"/>
      <c r="F235" s="228" t="s">
        <v>362</v>
      </c>
      <c r="G235" s="42"/>
      <c r="H235" s="42"/>
      <c r="I235" s="229"/>
      <c r="J235" s="42"/>
      <c r="K235" s="42"/>
      <c r="L235" s="46"/>
      <c r="M235" s="230"/>
      <c r="N235" s="231"/>
      <c r="O235" s="86"/>
      <c r="P235" s="86"/>
      <c r="Q235" s="86"/>
      <c r="R235" s="86"/>
      <c r="S235" s="86"/>
      <c r="T235" s="87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9" t="s">
        <v>143</v>
      </c>
      <c r="AU235" s="19" t="s">
        <v>85</v>
      </c>
    </row>
    <row r="236" s="13" customFormat="1">
      <c r="A236" s="13"/>
      <c r="B236" s="232"/>
      <c r="C236" s="233"/>
      <c r="D236" s="234" t="s">
        <v>145</v>
      </c>
      <c r="E236" s="235" t="s">
        <v>19</v>
      </c>
      <c r="F236" s="236" t="s">
        <v>676</v>
      </c>
      <c r="G236" s="233"/>
      <c r="H236" s="237">
        <v>119.3</v>
      </c>
      <c r="I236" s="238"/>
      <c r="J236" s="233"/>
      <c r="K236" s="233"/>
      <c r="L236" s="239"/>
      <c r="M236" s="240"/>
      <c r="N236" s="241"/>
      <c r="O236" s="241"/>
      <c r="P236" s="241"/>
      <c r="Q236" s="241"/>
      <c r="R236" s="241"/>
      <c r="S236" s="241"/>
      <c r="T236" s="242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43" t="s">
        <v>145</v>
      </c>
      <c r="AU236" s="243" t="s">
        <v>85</v>
      </c>
      <c r="AV236" s="13" t="s">
        <v>85</v>
      </c>
      <c r="AW236" s="13" t="s">
        <v>35</v>
      </c>
      <c r="AX236" s="13" t="s">
        <v>76</v>
      </c>
      <c r="AY236" s="243" t="s">
        <v>134</v>
      </c>
    </row>
    <row r="237" s="14" customFormat="1">
      <c r="A237" s="14"/>
      <c r="B237" s="244"/>
      <c r="C237" s="245"/>
      <c r="D237" s="234" t="s">
        <v>145</v>
      </c>
      <c r="E237" s="246" t="s">
        <v>19</v>
      </c>
      <c r="F237" s="247" t="s">
        <v>147</v>
      </c>
      <c r="G237" s="245"/>
      <c r="H237" s="248">
        <v>119.3</v>
      </c>
      <c r="I237" s="249"/>
      <c r="J237" s="245"/>
      <c r="K237" s="245"/>
      <c r="L237" s="250"/>
      <c r="M237" s="251"/>
      <c r="N237" s="252"/>
      <c r="O237" s="252"/>
      <c r="P237" s="252"/>
      <c r="Q237" s="252"/>
      <c r="R237" s="252"/>
      <c r="S237" s="252"/>
      <c r="T237" s="253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T237" s="254" t="s">
        <v>145</v>
      </c>
      <c r="AU237" s="254" t="s">
        <v>85</v>
      </c>
      <c r="AV237" s="14" t="s">
        <v>141</v>
      </c>
      <c r="AW237" s="14" t="s">
        <v>35</v>
      </c>
      <c r="AX237" s="14" t="s">
        <v>83</v>
      </c>
      <c r="AY237" s="254" t="s">
        <v>134</v>
      </c>
    </row>
    <row r="238" s="2" customFormat="1" ht="16.5" customHeight="1">
      <c r="A238" s="40"/>
      <c r="B238" s="41"/>
      <c r="C238" s="255" t="s">
        <v>364</v>
      </c>
      <c r="D238" s="255" t="s">
        <v>236</v>
      </c>
      <c r="E238" s="256" t="s">
        <v>365</v>
      </c>
      <c r="F238" s="257" t="s">
        <v>366</v>
      </c>
      <c r="G238" s="258" t="s">
        <v>185</v>
      </c>
      <c r="H238" s="259">
        <v>121.68600000000001</v>
      </c>
      <c r="I238" s="260"/>
      <c r="J238" s="261">
        <f>ROUND(I238*H238,2)</f>
        <v>0</v>
      </c>
      <c r="K238" s="257" t="s">
        <v>140</v>
      </c>
      <c r="L238" s="262"/>
      <c r="M238" s="263" t="s">
        <v>19</v>
      </c>
      <c r="N238" s="264" t="s">
        <v>47</v>
      </c>
      <c r="O238" s="86"/>
      <c r="P238" s="223">
        <f>O238*H238</f>
        <v>0</v>
      </c>
      <c r="Q238" s="223">
        <v>0.044999999999999998</v>
      </c>
      <c r="R238" s="223">
        <f>Q238*H238</f>
        <v>5.4758700000000005</v>
      </c>
      <c r="S238" s="223">
        <v>0</v>
      </c>
      <c r="T238" s="224">
        <f>S238*H238</f>
        <v>0</v>
      </c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R238" s="225" t="s">
        <v>182</v>
      </c>
      <c r="AT238" s="225" t="s">
        <v>236</v>
      </c>
      <c r="AU238" s="225" t="s">
        <v>85</v>
      </c>
      <c r="AY238" s="19" t="s">
        <v>134</v>
      </c>
      <c r="BE238" s="226">
        <f>IF(N238="základní",J238,0)</f>
        <v>0</v>
      </c>
      <c r="BF238" s="226">
        <f>IF(N238="snížená",J238,0)</f>
        <v>0</v>
      </c>
      <c r="BG238" s="226">
        <f>IF(N238="zákl. přenesená",J238,0)</f>
        <v>0</v>
      </c>
      <c r="BH238" s="226">
        <f>IF(N238="sníž. přenesená",J238,0)</f>
        <v>0</v>
      </c>
      <c r="BI238" s="226">
        <f>IF(N238="nulová",J238,0)</f>
        <v>0</v>
      </c>
      <c r="BJ238" s="19" t="s">
        <v>83</v>
      </c>
      <c r="BK238" s="226">
        <f>ROUND(I238*H238,2)</f>
        <v>0</v>
      </c>
      <c r="BL238" s="19" t="s">
        <v>141</v>
      </c>
      <c r="BM238" s="225" t="s">
        <v>677</v>
      </c>
    </row>
    <row r="239" s="13" customFormat="1">
      <c r="A239" s="13"/>
      <c r="B239" s="232"/>
      <c r="C239" s="233"/>
      <c r="D239" s="234" t="s">
        <v>145</v>
      </c>
      <c r="E239" s="233"/>
      <c r="F239" s="236" t="s">
        <v>678</v>
      </c>
      <c r="G239" s="233"/>
      <c r="H239" s="237">
        <v>121.68600000000001</v>
      </c>
      <c r="I239" s="238"/>
      <c r="J239" s="233"/>
      <c r="K239" s="233"/>
      <c r="L239" s="239"/>
      <c r="M239" s="240"/>
      <c r="N239" s="241"/>
      <c r="O239" s="241"/>
      <c r="P239" s="241"/>
      <c r="Q239" s="241"/>
      <c r="R239" s="241"/>
      <c r="S239" s="241"/>
      <c r="T239" s="242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43" t="s">
        <v>145</v>
      </c>
      <c r="AU239" s="243" t="s">
        <v>85</v>
      </c>
      <c r="AV239" s="13" t="s">
        <v>85</v>
      </c>
      <c r="AW239" s="13" t="s">
        <v>4</v>
      </c>
      <c r="AX239" s="13" t="s">
        <v>83</v>
      </c>
      <c r="AY239" s="243" t="s">
        <v>134</v>
      </c>
    </row>
    <row r="240" s="2" customFormat="1" ht="16.5" customHeight="1">
      <c r="A240" s="40"/>
      <c r="B240" s="41"/>
      <c r="C240" s="214" t="s">
        <v>369</v>
      </c>
      <c r="D240" s="214" t="s">
        <v>136</v>
      </c>
      <c r="E240" s="215" t="s">
        <v>370</v>
      </c>
      <c r="F240" s="216" t="s">
        <v>371</v>
      </c>
      <c r="G240" s="217" t="s">
        <v>208</v>
      </c>
      <c r="H240" s="218">
        <v>15.552</v>
      </c>
      <c r="I240" s="219"/>
      <c r="J240" s="220">
        <f>ROUND(I240*H240,2)</f>
        <v>0</v>
      </c>
      <c r="K240" s="216" t="s">
        <v>140</v>
      </c>
      <c r="L240" s="46"/>
      <c r="M240" s="221" t="s">
        <v>19</v>
      </c>
      <c r="N240" s="222" t="s">
        <v>47</v>
      </c>
      <c r="O240" s="86"/>
      <c r="P240" s="223">
        <f>O240*H240</f>
        <v>0</v>
      </c>
      <c r="Q240" s="223">
        <v>2.2563399999999998</v>
      </c>
      <c r="R240" s="223">
        <f>Q240*H240</f>
        <v>35.090599679999997</v>
      </c>
      <c r="S240" s="223">
        <v>0</v>
      </c>
      <c r="T240" s="224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25" t="s">
        <v>141</v>
      </c>
      <c r="AT240" s="225" t="s">
        <v>136</v>
      </c>
      <c r="AU240" s="225" t="s">
        <v>85</v>
      </c>
      <c r="AY240" s="19" t="s">
        <v>134</v>
      </c>
      <c r="BE240" s="226">
        <f>IF(N240="základní",J240,0)</f>
        <v>0</v>
      </c>
      <c r="BF240" s="226">
        <f>IF(N240="snížená",J240,0)</f>
        <v>0</v>
      </c>
      <c r="BG240" s="226">
        <f>IF(N240="zákl. přenesená",J240,0)</f>
        <v>0</v>
      </c>
      <c r="BH240" s="226">
        <f>IF(N240="sníž. přenesená",J240,0)</f>
        <v>0</v>
      </c>
      <c r="BI240" s="226">
        <f>IF(N240="nulová",J240,0)</f>
        <v>0</v>
      </c>
      <c r="BJ240" s="19" t="s">
        <v>83</v>
      </c>
      <c r="BK240" s="226">
        <f>ROUND(I240*H240,2)</f>
        <v>0</v>
      </c>
      <c r="BL240" s="19" t="s">
        <v>141</v>
      </c>
      <c r="BM240" s="225" t="s">
        <v>679</v>
      </c>
    </row>
    <row r="241" s="2" customFormat="1">
      <c r="A241" s="40"/>
      <c r="B241" s="41"/>
      <c r="C241" s="42"/>
      <c r="D241" s="227" t="s">
        <v>143</v>
      </c>
      <c r="E241" s="42"/>
      <c r="F241" s="228" t="s">
        <v>373</v>
      </c>
      <c r="G241" s="42"/>
      <c r="H241" s="42"/>
      <c r="I241" s="229"/>
      <c r="J241" s="42"/>
      <c r="K241" s="42"/>
      <c r="L241" s="46"/>
      <c r="M241" s="230"/>
      <c r="N241" s="231"/>
      <c r="O241" s="86"/>
      <c r="P241" s="86"/>
      <c r="Q241" s="86"/>
      <c r="R241" s="86"/>
      <c r="S241" s="86"/>
      <c r="T241" s="87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9" t="s">
        <v>143</v>
      </c>
      <c r="AU241" s="19" t="s">
        <v>85</v>
      </c>
    </row>
    <row r="242" s="13" customFormat="1">
      <c r="A242" s="13"/>
      <c r="B242" s="232"/>
      <c r="C242" s="233"/>
      <c r="D242" s="234" t="s">
        <v>145</v>
      </c>
      <c r="E242" s="235" t="s">
        <v>19</v>
      </c>
      <c r="F242" s="236" t="s">
        <v>680</v>
      </c>
      <c r="G242" s="233"/>
      <c r="H242" s="237">
        <v>4.7720000000000002</v>
      </c>
      <c r="I242" s="238"/>
      <c r="J242" s="233"/>
      <c r="K242" s="233"/>
      <c r="L242" s="239"/>
      <c r="M242" s="240"/>
      <c r="N242" s="241"/>
      <c r="O242" s="241"/>
      <c r="P242" s="241"/>
      <c r="Q242" s="241"/>
      <c r="R242" s="241"/>
      <c r="S242" s="241"/>
      <c r="T242" s="242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43" t="s">
        <v>145</v>
      </c>
      <c r="AU242" s="243" t="s">
        <v>85</v>
      </c>
      <c r="AV242" s="13" t="s">
        <v>85</v>
      </c>
      <c r="AW242" s="13" t="s">
        <v>35</v>
      </c>
      <c r="AX242" s="13" t="s">
        <v>76</v>
      </c>
      <c r="AY242" s="243" t="s">
        <v>134</v>
      </c>
    </row>
    <row r="243" s="13" customFormat="1">
      <c r="A243" s="13"/>
      <c r="B243" s="232"/>
      <c r="C243" s="233"/>
      <c r="D243" s="234" t="s">
        <v>145</v>
      </c>
      <c r="E243" s="235" t="s">
        <v>19</v>
      </c>
      <c r="F243" s="236" t="s">
        <v>681</v>
      </c>
      <c r="G243" s="233"/>
      <c r="H243" s="237">
        <v>10.779999999999999</v>
      </c>
      <c r="I243" s="238"/>
      <c r="J243" s="233"/>
      <c r="K243" s="233"/>
      <c r="L243" s="239"/>
      <c r="M243" s="240"/>
      <c r="N243" s="241"/>
      <c r="O243" s="241"/>
      <c r="P243" s="241"/>
      <c r="Q243" s="241"/>
      <c r="R243" s="241"/>
      <c r="S243" s="241"/>
      <c r="T243" s="24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43" t="s">
        <v>145</v>
      </c>
      <c r="AU243" s="243" t="s">
        <v>85</v>
      </c>
      <c r="AV243" s="13" t="s">
        <v>85</v>
      </c>
      <c r="AW243" s="13" t="s">
        <v>35</v>
      </c>
      <c r="AX243" s="13" t="s">
        <v>76</v>
      </c>
      <c r="AY243" s="243" t="s">
        <v>134</v>
      </c>
    </row>
    <row r="244" s="14" customFormat="1">
      <c r="A244" s="14"/>
      <c r="B244" s="244"/>
      <c r="C244" s="245"/>
      <c r="D244" s="234" t="s">
        <v>145</v>
      </c>
      <c r="E244" s="246" t="s">
        <v>19</v>
      </c>
      <c r="F244" s="247" t="s">
        <v>147</v>
      </c>
      <c r="G244" s="245"/>
      <c r="H244" s="248">
        <v>15.552</v>
      </c>
      <c r="I244" s="249"/>
      <c r="J244" s="245"/>
      <c r="K244" s="245"/>
      <c r="L244" s="250"/>
      <c r="M244" s="251"/>
      <c r="N244" s="252"/>
      <c r="O244" s="252"/>
      <c r="P244" s="252"/>
      <c r="Q244" s="252"/>
      <c r="R244" s="252"/>
      <c r="S244" s="252"/>
      <c r="T244" s="253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T244" s="254" t="s">
        <v>145</v>
      </c>
      <c r="AU244" s="254" t="s">
        <v>85</v>
      </c>
      <c r="AV244" s="14" t="s">
        <v>141</v>
      </c>
      <c r="AW244" s="14" t="s">
        <v>35</v>
      </c>
      <c r="AX244" s="14" t="s">
        <v>83</v>
      </c>
      <c r="AY244" s="254" t="s">
        <v>134</v>
      </c>
    </row>
    <row r="245" s="2" customFormat="1" ht="21.75" customHeight="1">
      <c r="A245" s="40"/>
      <c r="B245" s="41"/>
      <c r="C245" s="214" t="s">
        <v>376</v>
      </c>
      <c r="D245" s="214" t="s">
        <v>136</v>
      </c>
      <c r="E245" s="215" t="s">
        <v>377</v>
      </c>
      <c r="F245" s="216" t="s">
        <v>378</v>
      </c>
      <c r="G245" s="217" t="s">
        <v>185</v>
      </c>
      <c r="H245" s="218">
        <v>119.3</v>
      </c>
      <c r="I245" s="219"/>
      <c r="J245" s="220">
        <f>ROUND(I245*H245,2)</f>
        <v>0</v>
      </c>
      <c r="K245" s="216" t="s">
        <v>140</v>
      </c>
      <c r="L245" s="46"/>
      <c r="M245" s="221" t="s">
        <v>19</v>
      </c>
      <c r="N245" s="222" t="s">
        <v>47</v>
      </c>
      <c r="O245" s="86"/>
      <c r="P245" s="223">
        <f>O245*H245</f>
        <v>0</v>
      </c>
      <c r="Q245" s="223">
        <v>0</v>
      </c>
      <c r="R245" s="223">
        <f>Q245*H245</f>
        <v>0</v>
      </c>
      <c r="S245" s="223">
        <v>0</v>
      </c>
      <c r="T245" s="224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25" t="s">
        <v>141</v>
      </c>
      <c r="AT245" s="225" t="s">
        <v>136</v>
      </c>
      <c r="AU245" s="225" t="s">
        <v>85</v>
      </c>
      <c r="AY245" s="19" t="s">
        <v>134</v>
      </c>
      <c r="BE245" s="226">
        <f>IF(N245="základní",J245,0)</f>
        <v>0</v>
      </c>
      <c r="BF245" s="226">
        <f>IF(N245="snížená",J245,0)</f>
        <v>0</v>
      </c>
      <c r="BG245" s="226">
        <f>IF(N245="zákl. přenesená",J245,0)</f>
        <v>0</v>
      </c>
      <c r="BH245" s="226">
        <f>IF(N245="sníž. přenesená",J245,0)</f>
        <v>0</v>
      </c>
      <c r="BI245" s="226">
        <f>IF(N245="nulová",J245,0)</f>
        <v>0</v>
      </c>
      <c r="BJ245" s="19" t="s">
        <v>83</v>
      </c>
      <c r="BK245" s="226">
        <f>ROUND(I245*H245,2)</f>
        <v>0</v>
      </c>
      <c r="BL245" s="19" t="s">
        <v>141</v>
      </c>
      <c r="BM245" s="225" t="s">
        <v>682</v>
      </c>
    </row>
    <row r="246" s="2" customFormat="1">
      <c r="A246" s="40"/>
      <c r="B246" s="41"/>
      <c r="C246" s="42"/>
      <c r="D246" s="227" t="s">
        <v>143</v>
      </c>
      <c r="E246" s="42"/>
      <c r="F246" s="228" t="s">
        <v>380</v>
      </c>
      <c r="G246" s="42"/>
      <c r="H246" s="42"/>
      <c r="I246" s="229"/>
      <c r="J246" s="42"/>
      <c r="K246" s="42"/>
      <c r="L246" s="46"/>
      <c r="M246" s="230"/>
      <c r="N246" s="231"/>
      <c r="O246" s="86"/>
      <c r="P246" s="86"/>
      <c r="Q246" s="86"/>
      <c r="R246" s="86"/>
      <c r="S246" s="86"/>
      <c r="T246" s="87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9" t="s">
        <v>143</v>
      </c>
      <c r="AU246" s="19" t="s">
        <v>85</v>
      </c>
    </row>
    <row r="247" s="15" customFormat="1">
      <c r="A247" s="15"/>
      <c r="B247" s="265"/>
      <c r="C247" s="266"/>
      <c r="D247" s="234" t="s">
        <v>145</v>
      </c>
      <c r="E247" s="267" t="s">
        <v>19</v>
      </c>
      <c r="F247" s="268" t="s">
        <v>381</v>
      </c>
      <c r="G247" s="266"/>
      <c r="H247" s="267" t="s">
        <v>19</v>
      </c>
      <c r="I247" s="269"/>
      <c r="J247" s="266"/>
      <c r="K247" s="266"/>
      <c r="L247" s="270"/>
      <c r="M247" s="271"/>
      <c r="N247" s="272"/>
      <c r="O247" s="272"/>
      <c r="P247" s="272"/>
      <c r="Q247" s="272"/>
      <c r="R247" s="272"/>
      <c r="S247" s="272"/>
      <c r="T247" s="273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T247" s="274" t="s">
        <v>145</v>
      </c>
      <c r="AU247" s="274" t="s">
        <v>85</v>
      </c>
      <c r="AV247" s="15" t="s">
        <v>83</v>
      </c>
      <c r="AW247" s="15" t="s">
        <v>35</v>
      </c>
      <c r="AX247" s="15" t="s">
        <v>76</v>
      </c>
      <c r="AY247" s="274" t="s">
        <v>134</v>
      </c>
    </row>
    <row r="248" s="13" customFormat="1">
      <c r="A248" s="13"/>
      <c r="B248" s="232"/>
      <c r="C248" s="233"/>
      <c r="D248" s="234" t="s">
        <v>145</v>
      </c>
      <c r="E248" s="235" t="s">
        <v>19</v>
      </c>
      <c r="F248" s="236" t="s">
        <v>683</v>
      </c>
      <c r="G248" s="233"/>
      <c r="H248" s="237">
        <v>119.3</v>
      </c>
      <c r="I248" s="238"/>
      <c r="J248" s="233"/>
      <c r="K248" s="233"/>
      <c r="L248" s="239"/>
      <c r="M248" s="240"/>
      <c r="N248" s="241"/>
      <c r="O248" s="241"/>
      <c r="P248" s="241"/>
      <c r="Q248" s="241"/>
      <c r="R248" s="241"/>
      <c r="S248" s="241"/>
      <c r="T248" s="242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43" t="s">
        <v>145</v>
      </c>
      <c r="AU248" s="243" t="s">
        <v>85</v>
      </c>
      <c r="AV248" s="13" t="s">
        <v>85</v>
      </c>
      <c r="AW248" s="13" t="s">
        <v>35</v>
      </c>
      <c r="AX248" s="13" t="s">
        <v>76</v>
      </c>
      <c r="AY248" s="243" t="s">
        <v>134</v>
      </c>
    </row>
    <row r="249" s="14" customFormat="1">
      <c r="A249" s="14"/>
      <c r="B249" s="244"/>
      <c r="C249" s="245"/>
      <c r="D249" s="234" t="s">
        <v>145</v>
      </c>
      <c r="E249" s="246" t="s">
        <v>19</v>
      </c>
      <c r="F249" s="247" t="s">
        <v>147</v>
      </c>
      <c r="G249" s="245"/>
      <c r="H249" s="248">
        <v>119.3</v>
      </c>
      <c r="I249" s="249"/>
      <c r="J249" s="245"/>
      <c r="K249" s="245"/>
      <c r="L249" s="250"/>
      <c r="M249" s="251"/>
      <c r="N249" s="252"/>
      <c r="O249" s="252"/>
      <c r="P249" s="252"/>
      <c r="Q249" s="252"/>
      <c r="R249" s="252"/>
      <c r="S249" s="252"/>
      <c r="T249" s="253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T249" s="254" t="s">
        <v>145</v>
      </c>
      <c r="AU249" s="254" t="s">
        <v>85</v>
      </c>
      <c r="AV249" s="14" t="s">
        <v>141</v>
      </c>
      <c r="AW249" s="14" t="s">
        <v>35</v>
      </c>
      <c r="AX249" s="14" t="s">
        <v>83</v>
      </c>
      <c r="AY249" s="254" t="s">
        <v>134</v>
      </c>
    </row>
    <row r="250" s="2" customFormat="1" ht="24.15" customHeight="1">
      <c r="A250" s="40"/>
      <c r="B250" s="41"/>
      <c r="C250" s="214" t="s">
        <v>383</v>
      </c>
      <c r="D250" s="214" t="s">
        <v>136</v>
      </c>
      <c r="E250" s="215" t="s">
        <v>384</v>
      </c>
      <c r="F250" s="216" t="s">
        <v>385</v>
      </c>
      <c r="G250" s="217" t="s">
        <v>185</v>
      </c>
      <c r="H250" s="218">
        <v>119.3</v>
      </c>
      <c r="I250" s="219"/>
      <c r="J250" s="220">
        <f>ROUND(I250*H250,2)</f>
        <v>0</v>
      </c>
      <c r="K250" s="216" t="s">
        <v>140</v>
      </c>
      <c r="L250" s="46"/>
      <c r="M250" s="221" t="s">
        <v>19</v>
      </c>
      <c r="N250" s="222" t="s">
        <v>47</v>
      </c>
      <c r="O250" s="86"/>
      <c r="P250" s="223">
        <f>O250*H250</f>
        <v>0</v>
      </c>
      <c r="Q250" s="223">
        <v>9.0000000000000006E-05</v>
      </c>
      <c r="R250" s="223">
        <f>Q250*H250</f>
        <v>0.010737</v>
      </c>
      <c r="S250" s="223">
        <v>0</v>
      </c>
      <c r="T250" s="224">
        <f>S250*H250</f>
        <v>0</v>
      </c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R250" s="225" t="s">
        <v>141</v>
      </c>
      <c r="AT250" s="225" t="s">
        <v>136</v>
      </c>
      <c r="AU250" s="225" t="s">
        <v>85</v>
      </c>
      <c r="AY250" s="19" t="s">
        <v>134</v>
      </c>
      <c r="BE250" s="226">
        <f>IF(N250="základní",J250,0)</f>
        <v>0</v>
      </c>
      <c r="BF250" s="226">
        <f>IF(N250="snížená",J250,0)</f>
        <v>0</v>
      </c>
      <c r="BG250" s="226">
        <f>IF(N250="zákl. přenesená",J250,0)</f>
        <v>0</v>
      </c>
      <c r="BH250" s="226">
        <f>IF(N250="sníž. přenesená",J250,0)</f>
        <v>0</v>
      </c>
      <c r="BI250" s="226">
        <f>IF(N250="nulová",J250,0)</f>
        <v>0</v>
      </c>
      <c r="BJ250" s="19" t="s">
        <v>83</v>
      </c>
      <c r="BK250" s="226">
        <f>ROUND(I250*H250,2)</f>
        <v>0</v>
      </c>
      <c r="BL250" s="19" t="s">
        <v>141</v>
      </c>
      <c r="BM250" s="225" t="s">
        <v>684</v>
      </c>
    </row>
    <row r="251" s="2" customFormat="1">
      <c r="A251" s="40"/>
      <c r="B251" s="41"/>
      <c r="C251" s="42"/>
      <c r="D251" s="227" t="s">
        <v>143</v>
      </c>
      <c r="E251" s="42"/>
      <c r="F251" s="228" t="s">
        <v>387</v>
      </c>
      <c r="G251" s="42"/>
      <c r="H251" s="42"/>
      <c r="I251" s="229"/>
      <c r="J251" s="42"/>
      <c r="K251" s="42"/>
      <c r="L251" s="46"/>
      <c r="M251" s="230"/>
      <c r="N251" s="231"/>
      <c r="O251" s="86"/>
      <c r="P251" s="86"/>
      <c r="Q251" s="86"/>
      <c r="R251" s="86"/>
      <c r="S251" s="86"/>
      <c r="T251" s="87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9" t="s">
        <v>143</v>
      </c>
      <c r="AU251" s="19" t="s">
        <v>85</v>
      </c>
    </row>
    <row r="252" s="15" customFormat="1">
      <c r="A252" s="15"/>
      <c r="B252" s="265"/>
      <c r="C252" s="266"/>
      <c r="D252" s="234" t="s">
        <v>145</v>
      </c>
      <c r="E252" s="267" t="s">
        <v>19</v>
      </c>
      <c r="F252" s="268" t="s">
        <v>381</v>
      </c>
      <c r="G252" s="266"/>
      <c r="H252" s="267" t="s">
        <v>19</v>
      </c>
      <c r="I252" s="269"/>
      <c r="J252" s="266"/>
      <c r="K252" s="266"/>
      <c r="L252" s="270"/>
      <c r="M252" s="271"/>
      <c r="N252" s="272"/>
      <c r="O252" s="272"/>
      <c r="P252" s="272"/>
      <c r="Q252" s="272"/>
      <c r="R252" s="272"/>
      <c r="S252" s="272"/>
      <c r="T252" s="273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74" t="s">
        <v>145</v>
      </c>
      <c r="AU252" s="274" t="s">
        <v>85</v>
      </c>
      <c r="AV252" s="15" t="s">
        <v>83</v>
      </c>
      <c r="AW252" s="15" t="s">
        <v>35</v>
      </c>
      <c r="AX252" s="15" t="s">
        <v>76</v>
      </c>
      <c r="AY252" s="274" t="s">
        <v>134</v>
      </c>
    </row>
    <row r="253" s="13" customFormat="1">
      <c r="A253" s="13"/>
      <c r="B253" s="232"/>
      <c r="C253" s="233"/>
      <c r="D253" s="234" t="s">
        <v>145</v>
      </c>
      <c r="E253" s="235" t="s">
        <v>19</v>
      </c>
      <c r="F253" s="236" t="s">
        <v>685</v>
      </c>
      <c r="G253" s="233"/>
      <c r="H253" s="237">
        <v>119.3</v>
      </c>
      <c r="I253" s="238"/>
      <c r="J253" s="233"/>
      <c r="K253" s="233"/>
      <c r="L253" s="239"/>
      <c r="M253" s="240"/>
      <c r="N253" s="241"/>
      <c r="O253" s="241"/>
      <c r="P253" s="241"/>
      <c r="Q253" s="241"/>
      <c r="R253" s="241"/>
      <c r="S253" s="241"/>
      <c r="T253" s="242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43" t="s">
        <v>145</v>
      </c>
      <c r="AU253" s="243" t="s">
        <v>85</v>
      </c>
      <c r="AV253" s="13" t="s">
        <v>85</v>
      </c>
      <c r="AW253" s="13" t="s">
        <v>35</v>
      </c>
      <c r="AX253" s="13" t="s">
        <v>76</v>
      </c>
      <c r="AY253" s="243" t="s">
        <v>134</v>
      </c>
    </row>
    <row r="254" s="14" customFormat="1">
      <c r="A254" s="14"/>
      <c r="B254" s="244"/>
      <c r="C254" s="245"/>
      <c r="D254" s="234" t="s">
        <v>145</v>
      </c>
      <c r="E254" s="246" t="s">
        <v>19</v>
      </c>
      <c r="F254" s="247" t="s">
        <v>147</v>
      </c>
      <c r="G254" s="245"/>
      <c r="H254" s="248">
        <v>119.3</v>
      </c>
      <c r="I254" s="249"/>
      <c r="J254" s="245"/>
      <c r="K254" s="245"/>
      <c r="L254" s="250"/>
      <c r="M254" s="251"/>
      <c r="N254" s="252"/>
      <c r="O254" s="252"/>
      <c r="P254" s="252"/>
      <c r="Q254" s="252"/>
      <c r="R254" s="252"/>
      <c r="S254" s="252"/>
      <c r="T254" s="253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T254" s="254" t="s">
        <v>145</v>
      </c>
      <c r="AU254" s="254" t="s">
        <v>85</v>
      </c>
      <c r="AV254" s="14" t="s">
        <v>141</v>
      </c>
      <c r="AW254" s="14" t="s">
        <v>35</v>
      </c>
      <c r="AX254" s="14" t="s">
        <v>83</v>
      </c>
      <c r="AY254" s="254" t="s">
        <v>134</v>
      </c>
    </row>
    <row r="255" s="2" customFormat="1" ht="16.5" customHeight="1">
      <c r="A255" s="40"/>
      <c r="B255" s="41"/>
      <c r="C255" s="214" t="s">
        <v>389</v>
      </c>
      <c r="D255" s="214" t="s">
        <v>136</v>
      </c>
      <c r="E255" s="215" t="s">
        <v>390</v>
      </c>
      <c r="F255" s="216" t="s">
        <v>391</v>
      </c>
      <c r="G255" s="217" t="s">
        <v>185</v>
      </c>
      <c r="H255" s="218">
        <v>119.3</v>
      </c>
      <c r="I255" s="219"/>
      <c r="J255" s="220">
        <f>ROUND(I255*H255,2)</f>
        <v>0</v>
      </c>
      <c r="K255" s="216" t="s">
        <v>140</v>
      </c>
      <c r="L255" s="46"/>
      <c r="M255" s="221" t="s">
        <v>19</v>
      </c>
      <c r="N255" s="222" t="s">
        <v>47</v>
      </c>
      <c r="O255" s="86"/>
      <c r="P255" s="223">
        <f>O255*H255</f>
        <v>0</v>
      </c>
      <c r="Q255" s="223">
        <v>0</v>
      </c>
      <c r="R255" s="223">
        <f>Q255*H255</f>
        <v>0</v>
      </c>
      <c r="S255" s="223">
        <v>0</v>
      </c>
      <c r="T255" s="224">
        <f>S255*H255</f>
        <v>0</v>
      </c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R255" s="225" t="s">
        <v>141</v>
      </c>
      <c r="AT255" s="225" t="s">
        <v>136</v>
      </c>
      <c r="AU255" s="225" t="s">
        <v>85</v>
      </c>
      <c r="AY255" s="19" t="s">
        <v>134</v>
      </c>
      <c r="BE255" s="226">
        <f>IF(N255="základní",J255,0)</f>
        <v>0</v>
      </c>
      <c r="BF255" s="226">
        <f>IF(N255="snížená",J255,0)</f>
        <v>0</v>
      </c>
      <c r="BG255" s="226">
        <f>IF(N255="zákl. přenesená",J255,0)</f>
        <v>0</v>
      </c>
      <c r="BH255" s="226">
        <f>IF(N255="sníž. přenesená",J255,0)</f>
        <v>0</v>
      </c>
      <c r="BI255" s="226">
        <f>IF(N255="nulová",J255,0)</f>
        <v>0</v>
      </c>
      <c r="BJ255" s="19" t="s">
        <v>83</v>
      </c>
      <c r="BK255" s="226">
        <f>ROUND(I255*H255,2)</f>
        <v>0</v>
      </c>
      <c r="BL255" s="19" t="s">
        <v>141</v>
      </c>
      <c r="BM255" s="225" t="s">
        <v>686</v>
      </c>
    </row>
    <row r="256" s="2" customFormat="1">
      <c r="A256" s="40"/>
      <c r="B256" s="41"/>
      <c r="C256" s="42"/>
      <c r="D256" s="227" t="s">
        <v>143</v>
      </c>
      <c r="E256" s="42"/>
      <c r="F256" s="228" t="s">
        <v>393</v>
      </c>
      <c r="G256" s="42"/>
      <c r="H256" s="42"/>
      <c r="I256" s="229"/>
      <c r="J256" s="42"/>
      <c r="K256" s="42"/>
      <c r="L256" s="46"/>
      <c r="M256" s="230"/>
      <c r="N256" s="231"/>
      <c r="O256" s="86"/>
      <c r="P256" s="86"/>
      <c r="Q256" s="86"/>
      <c r="R256" s="86"/>
      <c r="S256" s="86"/>
      <c r="T256" s="87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9" t="s">
        <v>143</v>
      </c>
      <c r="AU256" s="19" t="s">
        <v>85</v>
      </c>
    </row>
    <row r="257" s="13" customFormat="1">
      <c r="A257" s="13"/>
      <c r="B257" s="232"/>
      <c r="C257" s="233"/>
      <c r="D257" s="234" t="s">
        <v>145</v>
      </c>
      <c r="E257" s="235" t="s">
        <v>19</v>
      </c>
      <c r="F257" s="236" t="s">
        <v>687</v>
      </c>
      <c r="G257" s="233"/>
      <c r="H257" s="237">
        <v>119.3</v>
      </c>
      <c r="I257" s="238"/>
      <c r="J257" s="233"/>
      <c r="K257" s="233"/>
      <c r="L257" s="239"/>
      <c r="M257" s="240"/>
      <c r="N257" s="241"/>
      <c r="O257" s="241"/>
      <c r="P257" s="241"/>
      <c r="Q257" s="241"/>
      <c r="R257" s="241"/>
      <c r="S257" s="241"/>
      <c r="T257" s="24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43" t="s">
        <v>145</v>
      </c>
      <c r="AU257" s="243" t="s">
        <v>85</v>
      </c>
      <c r="AV257" s="13" t="s">
        <v>85</v>
      </c>
      <c r="AW257" s="13" t="s">
        <v>35</v>
      </c>
      <c r="AX257" s="13" t="s">
        <v>76</v>
      </c>
      <c r="AY257" s="243" t="s">
        <v>134</v>
      </c>
    </row>
    <row r="258" s="14" customFormat="1">
      <c r="A258" s="14"/>
      <c r="B258" s="244"/>
      <c r="C258" s="245"/>
      <c r="D258" s="234" t="s">
        <v>145</v>
      </c>
      <c r="E258" s="246" t="s">
        <v>19</v>
      </c>
      <c r="F258" s="247" t="s">
        <v>147</v>
      </c>
      <c r="G258" s="245"/>
      <c r="H258" s="248">
        <v>119.3</v>
      </c>
      <c r="I258" s="249"/>
      <c r="J258" s="245"/>
      <c r="K258" s="245"/>
      <c r="L258" s="250"/>
      <c r="M258" s="251"/>
      <c r="N258" s="252"/>
      <c r="O258" s="252"/>
      <c r="P258" s="252"/>
      <c r="Q258" s="252"/>
      <c r="R258" s="252"/>
      <c r="S258" s="252"/>
      <c r="T258" s="253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4" t="s">
        <v>145</v>
      </c>
      <c r="AU258" s="254" t="s">
        <v>85</v>
      </c>
      <c r="AV258" s="14" t="s">
        <v>141</v>
      </c>
      <c r="AW258" s="14" t="s">
        <v>35</v>
      </c>
      <c r="AX258" s="14" t="s">
        <v>83</v>
      </c>
      <c r="AY258" s="254" t="s">
        <v>134</v>
      </c>
    </row>
    <row r="259" s="2" customFormat="1" ht="21.75" customHeight="1">
      <c r="A259" s="40"/>
      <c r="B259" s="41"/>
      <c r="C259" s="214" t="s">
        <v>395</v>
      </c>
      <c r="D259" s="214" t="s">
        <v>136</v>
      </c>
      <c r="E259" s="215" t="s">
        <v>396</v>
      </c>
      <c r="F259" s="216" t="s">
        <v>397</v>
      </c>
      <c r="G259" s="217" t="s">
        <v>139</v>
      </c>
      <c r="H259" s="218">
        <v>1000</v>
      </c>
      <c r="I259" s="219"/>
      <c r="J259" s="220">
        <f>ROUND(I259*H259,2)</f>
        <v>0</v>
      </c>
      <c r="K259" s="216" t="s">
        <v>140</v>
      </c>
      <c r="L259" s="46"/>
      <c r="M259" s="221" t="s">
        <v>19</v>
      </c>
      <c r="N259" s="222" t="s">
        <v>47</v>
      </c>
      <c r="O259" s="86"/>
      <c r="P259" s="223">
        <f>O259*H259</f>
        <v>0</v>
      </c>
      <c r="Q259" s="223">
        <v>0</v>
      </c>
      <c r="R259" s="223">
        <f>Q259*H259</f>
        <v>0</v>
      </c>
      <c r="S259" s="223">
        <v>0.01</v>
      </c>
      <c r="T259" s="224">
        <f>S259*H259</f>
        <v>10</v>
      </c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R259" s="225" t="s">
        <v>141</v>
      </c>
      <c r="AT259" s="225" t="s">
        <v>136</v>
      </c>
      <c r="AU259" s="225" t="s">
        <v>85</v>
      </c>
      <c r="AY259" s="19" t="s">
        <v>134</v>
      </c>
      <c r="BE259" s="226">
        <f>IF(N259="základní",J259,0)</f>
        <v>0</v>
      </c>
      <c r="BF259" s="226">
        <f>IF(N259="snížená",J259,0)</f>
        <v>0</v>
      </c>
      <c r="BG259" s="226">
        <f>IF(N259="zákl. přenesená",J259,0)</f>
        <v>0</v>
      </c>
      <c r="BH259" s="226">
        <f>IF(N259="sníž. přenesená",J259,0)</f>
        <v>0</v>
      </c>
      <c r="BI259" s="226">
        <f>IF(N259="nulová",J259,0)</f>
        <v>0</v>
      </c>
      <c r="BJ259" s="19" t="s">
        <v>83</v>
      </c>
      <c r="BK259" s="226">
        <f>ROUND(I259*H259,2)</f>
        <v>0</v>
      </c>
      <c r="BL259" s="19" t="s">
        <v>141</v>
      </c>
      <c r="BM259" s="225" t="s">
        <v>688</v>
      </c>
    </row>
    <row r="260" s="2" customFormat="1">
      <c r="A260" s="40"/>
      <c r="B260" s="41"/>
      <c r="C260" s="42"/>
      <c r="D260" s="227" t="s">
        <v>143</v>
      </c>
      <c r="E260" s="42"/>
      <c r="F260" s="228" t="s">
        <v>399</v>
      </c>
      <c r="G260" s="42"/>
      <c r="H260" s="42"/>
      <c r="I260" s="229"/>
      <c r="J260" s="42"/>
      <c r="K260" s="42"/>
      <c r="L260" s="46"/>
      <c r="M260" s="230"/>
      <c r="N260" s="231"/>
      <c r="O260" s="86"/>
      <c r="P260" s="86"/>
      <c r="Q260" s="86"/>
      <c r="R260" s="86"/>
      <c r="S260" s="86"/>
      <c r="T260" s="87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T260" s="19" t="s">
        <v>143</v>
      </c>
      <c r="AU260" s="19" t="s">
        <v>85</v>
      </c>
    </row>
    <row r="261" s="13" customFormat="1">
      <c r="A261" s="13"/>
      <c r="B261" s="232"/>
      <c r="C261" s="233"/>
      <c r="D261" s="234" t="s">
        <v>145</v>
      </c>
      <c r="E261" s="235" t="s">
        <v>19</v>
      </c>
      <c r="F261" s="236" t="s">
        <v>400</v>
      </c>
      <c r="G261" s="233"/>
      <c r="H261" s="237">
        <v>1000</v>
      </c>
      <c r="I261" s="238"/>
      <c r="J261" s="233"/>
      <c r="K261" s="233"/>
      <c r="L261" s="239"/>
      <c r="M261" s="240"/>
      <c r="N261" s="241"/>
      <c r="O261" s="241"/>
      <c r="P261" s="241"/>
      <c r="Q261" s="241"/>
      <c r="R261" s="241"/>
      <c r="S261" s="241"/>
      <c r="T261" s="242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43" t="s">
        <v>145</v>
      </c>
      <c r="AU261" s="243" t="s">
        <v>85</v>
      </c>
      <c r="AV261" s="13" t="s">
        <v>85</v>
      </c>
      <c r="AW261" s="13" t="s">
        <v>35</v>
      </c>
      <c r="AX261" s="13" t="s">
        <v>76</v>
      </c>
      <c r="AY261" s="243" t="s">
        <v>134</v>
      </c>
    </row>
    <row r="262" s="14" customFormat="1">
      <c r="A262" s="14"/>
      <c r="B262" s="244"/>
      <c r="C262" s="245"/>
      <c r="D262" s="234" t="s">
        <v>145</v>
      </c>
      <c r="E262" s="246" t="s">
        <v>19</v>
      </c>
      <c r="F262" s="247" t="s">
        <v>147</v>
      </c>
      <c r="G262" s="245"/>
      <c r="H262" s="248">
        <v>1000</v>
      </c>
      <c r="I262" s="249"/>
      <c r="J262" s="245"/>
      <c r="K262" s="245"/>
      <c r="L262" s="250"/>
      <c r="M262" s="251"/>
      <c r="N262" s="252"/>
      <c r="O262" s="252"/>
      <c r="P262" s="252"/>
      <c r="Q262" s="252"/>
      <c r="R262" s="252"/>
      <c r="S262" s="252"/>
      <c r="T262" s="253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T262" s="254" t="s">
        <v>145</v>
      </c>
      <c r="AU262" s="254" t="s">
        <v>85</v>
      </c>
      <c r="AV262" s="14" t="s">
        <v>141</v>
      </c>
      <c r="AW262" s="14" t="s">
        <v>35</v>
      </c>
      <c r="AX262" s="14" t="s">
        <v>83</v>
      </c>
      <c r="AY262" s="254" t="s">
        <v>134</v>
      </c>
    </row>
    <row r="263" s="12" customFormat="1" ht="22.8" customHeight="1">
      <c r="A263" s="12"/>
      <c r="B263" s="198"/>
      <c r="C263" s="199"/>
      <c r="D263" s="200" t="s">
        <v>75</v>
      </c>
      <c r="E263" s="212" t="s">
        <v>401</v>
      </c>
      <c r="F263" s="212" t="s">
        <v>402</v>
      </c>
      <c r="G263" s="199"/>
      <c r="H263" s="199"/>
      <c r="I263" s="202"/>
      <c r="J263" s="213">
        <f>BK263</f>
        <v>0</v>
      </c>
      <c r="K263" s="199"/>
      <c r="L263" s="204"/>
      <c r="M263" s="205"/>
      <c r="N263" s="206"/>
      <c r="O263" s="206"/>
      <c r="P263" s="207">
        <f>SUM(P264:P303)</f>
        <v>0</v>
      </c>
      <c r="Q263" s="206"/>
      <c r="R263" s="207">
        <f>SUM(R264:R303)</f>
        <v>0</v>
      </c>
      <c r="S263" s="206"/>
      <c r="T263" s="208">
        <f>SUM(T264:T303)</f>
        <v>0</v>
      </c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R263" s="209" t="s">
        <v>83</v>
      </c>
      <c r="AT263" s="210" t="s">
        <v>75</v>
      </c>
      <c r="AU263" s="210" t="s">
        <v>83</v>
      </c>
      <c r="AY263" s="209" t="s">
        <v>134</v>
      </c>
      <c r="BK263" s="211">
        <f>SUM(BK264:BK303)</f>
        <v>0</v>
      </c>
    </row>
    <row r="264" s="2" customFormat="1" ht="24.15" customHeight="1">
      <c r="A264" s="40"/>
      <c r="B264" s="41"/>
      <c r="C264" s="214" t="s">
        <v>403</v>
      </c>
      <c r="D264" s="214" t="s">
        <v>136</v>
      </c>
      <c r="E264" s="215" t="s">
        <v>404</v>
      </c>
      <c r="F264" s="216" t="s">
        <v>405</v>
      </c>
      <c r="G264" s="217" t="s">
        <v>225</v>
      </c>
      <c r="H264" s="218">
        <v>72.640000000000001</v>
      </c>
      <c r="I264" s="219"/>
      <c r="J264" s="220">
        <f>ROUND(I264*H264,2)</f>
        <v>0</v>
      </c>
      <c r="K264" s="216" t="s">
        <v>140</v>
      </c>
      <c r="L264" s="46"/>
      <c r="M264" s="221" t="s">
        <v>19</v>
      </c>
      <c r="N264" s="222" t="s">
        <v>47</v>
      </c>
      <c r="O264" s="86"/>
      <c r="P264" s="223">
        <f>O264*H264</f>
        <v>0</v>
      </c>
      <c r="Q264" s="223">
        <v>0</v>
      </c>
      <c r="R264" s="223">
        <f>Q264*H264</f>
        <v>0</v>
      </c>
      <c r="S264" s="223">
        <v>0</v>
      </c>
      <c r="T264" s="224">
        <f>S264*H264</f>
        <v>0</v>
      </c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R264" s="225" t="s">
        <v>141</v>
      </c>
      <c r="AT264" s="225" t="s">
        <v>136</v>
      </c>
      <c r="AU264" s="225" t="s">
        <v>85</v>
      </c>
      <c r="AY264" s="19" t="s">
        <v>134</v>
      </c>
      <c r="BE264" s="226">
        <f>IF(N264="základní",J264,0)</f>
        <v>0</v>
      </c>
      <c r="BF264" s="226">
        <f>IF(N264="snížená",J264,0)</f>
        <v>0</v>
      </c>
      <c r="BG264" s="226">
        <f>IF(N264="zákl. přenesená",J264,0)</f>
        <v>0</v>
      </c>
      <c r="BH264" s="226">
        <f>IF(N264="sníž. přenesená",J264,0)</f>
        <v>0</v>
      </c>
      <c r="BI264" s="226">
        <f>IF(N264="nulová",J264,0)</f>
        <v>0</v>
      </c>
      <c r="BJ264" s="19" t="s">
        <v>83</v>
      </c>
      <c r="BK264" s="226">
        <f>ROUND(I264*H264,2)</f>
        <v>0</v>
      </c>
      <c r="BL264" s="19" t="s">
        <v>141</v>
      </c>
      <c r="BM264" s="225" t="s">
        <v>689</v>
      </c>
    </row>
    <row r="265" s="2" customFormat="1">
      <c r="A265" s="40"/>
      <c r="B265" s="41"/>
      <c r="C265" s="42"/>
      <c r="D265" s="227" t="s">
        <v>143</v>
      </c>
      <c r="E265" s="42"/>
      <c r="F265" s="228" t="s">
        <v>407</v>
      </c>
      <c r="G265" s="42"/>
      <c r="H265" s="42"/>
      <c r="I265" s="229"/>
      <c r="J265" s="42"/>
      <c r="K265" s="42"/>
      <c r="L265" s="46"/>
      <c r="M265" s="230"/>
      <c r="N265" s="231"/>
      <c r="O265" s="86"/>
      <c r="P265" s="86"/>
      <c r="Q265" s="86"/>
      <c r="R265" s="86"/>
      <c r="S265" s="86"/>
      <c r="T265" s="87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9" t="s">
        <v>143</v>
      </c>
      <c r="AU265" s="19" t="s">
        <v>85</v>
      </c>
    </row>
    <row r="266" s="13" customFormat="1">
      <c r="A266" s="13"/>
      <c r="B266" s="232"/>
      <c r="C266" s="233"/>
      <c r="D266" s="234" t="s">
        <v>145</v>
      </c>
      <c r="E266" s="235" t="s">
        <v>19</v>
      </c>
      <c r="F266" s="236" t="s">
        <v>690</v>
      </c>
      <c r="G266" s="233"/>
      <c r="H266" s="237">
        <v>72.640000000000001</v>
      </c>
      <c r="I266" s="238"/>
      <c r="J266" s="233"/>
      <c r="K266" s="233"/>
      <c r="L266" s="239"/>
      <c r="M266" s="240"/>
      <c r="N266" s="241"/>
      <c r="O266" s="241"/>
      <c r="P266" s="241"/>
      <c r="Q266" s="241"/>
      <c r="R266" s="241"/>
      <c r="S266" s="241"/>
      <c r="T266" s="242"/>
      <c r="U266" s="13"/>
      <c r="V266" s="13"/>
      <c r="W266" s="13"/>
      <c r="X266" s="13"/>
      <c r="Y266" s="13"/>
      <c r="Z266" s="13"/>
      <c r="AA266" s="13"/>
      <c r="AB266" s="13"/>
      <c r="AC266" s="13"/>
      <c r="AD266" s="13"/>
      <c r="AE266" s="13"/>
      <c r="AT266" s="243" t="s">
        <v>145</v>
      </c>
      <c r="AU266" s="243" t="s">
        <v>85</v>
      </c>
      <c r="AV266" s="13" t="s">
        <v>85</v>
      </c>
      <c r="AW266" s="13" t="s">
        <v>35</v>
      </c>
      <c r="AX266" s="13" t="s">
        <v>76</v>
      </c>
      <c r="AY266" s="243" t="s">
        <v>134</v>
      </c>
    </row>
    <row r="267" s="14" customFormat="1">
      <c r="A267" s="14"/>
      <c r="B267" s="244"/>
      <c r="C267" s="245"/>
      <c r="D267" s="234" t="s">
        <v>145</v>
      </c>
      <c r="E267" s="246" t="s">
        <v>19</v>
      </c>
      <c r="F267" s="247" t="s">
        <v>147</v>
      </c>
      <c r="G267" s="245"/>
      <c r="H267" s="248">
        <v>72.640000000000001</v>
      </c>
      <c r="I267" s="249"/>
      <c r="J267" s="245"/>
      <c r="K267" s="245"/>
      <c r="L267" s="250"/>
      <c r="M267" s="251"/>
      <c r="N267" s="252"/>
      <c r="O267" s="252"/>
      <c r="P267" s="252"/>
      <c r="Q267" s="252"/>
      <c r="R267" s="252"/>
      <c r="S267" s="252"/>
      <c r="T267" s="253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T267" s="254" t="s">
        <v>145</v>
      </c>
      <c r="AU267" s="254" t="s">
        <v>85</v>
      </c>
      <c r="AV267" s="14" t="s">
        <v>141</v>
      </c>
      <c r="AW267" s="14" t="s">
        <v>35</v>
      </c>
      <c r="AX267" s="14" t="s">
        <v>83</v>
      </c>
      <c r="AY267" s="254" t="s">
        <v>134</v>
      </c>
    </row>
    <row r="268" s="2" customFormat="1" ht="24.15" customHeight="1">
      <c r="A268" s="40"/>
      <c r="B268" s="41"/>
      <c r="C268" s="214" t="s">
        <v>409</v>
      </c>
      <c r="D268" s="214" t="s">
        <v>136</v>
      </c>
      <c r="E268" s="215" t="s">
        <v>410</v>
      </c>
      <c r="F268" s="216" t="s">
        <v>411</v>
      </c>
      <c r="G268" s="217" t="s">
        <v>225</v>
      </c>
      <c r="H268" s="218">
        <v>1380.1600000000001</v>
      </c>
      <c r="I268" s="219"/>
      <c r="J268" s="220">
        <f>ROUND(I268*H268,2)</f>
        <v>0</v>
      </c>
      <c r="K268" s="216" t="s">
        <v>140</v>
      </c>
      <c r="L268" s="46"/>
      <c r="M268" s="221" t="s">
        <v>19</v>
      </c>
      <c r="N268" s="222" t="s">
        <v>47</v>
      </c>
      <c r="O268" s="86"/>
      <c r="P268" s="223">
        <f>O268*H268</f>
        <v>0</v>
      </c>
      <c r="Q268" s="223">
        <v>0</v>
      </c>
      <c r="R268" s="223">
        <f>Q268*H268</f>
        <v>0</v>
      </c>
      <c r="S268" s="223">
        <v>0</v>
      </c>
      <c r="T268" s="224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25" t="s">
        <v>141</v>
      </c>
      <c r="AT268" s="225" t="s">
        <v>136</v>
      </c>
      <c r="AU268" s="225" t="s">
        <v>85</v>
      </c>
      <c r="AY268" s="19" t="s">
        <v>134</v>
      </c>
      <c r="BE268" s="226">
        <f>IF(N268="základní",J268,0)</f>
        <v>0</v>
      </c>
      <c r="BF268" s="226">
        <f>IF(N268="snížená",J268,0)</f>
        <v>0</v>
      </c>
      <c r="BG268" s="226">
        <f>IF(N268="zákl. přenesená",J268,0)</f>
        <v>0</v>
      </c>
      <c r="BH268" s="226">
        <f>IF(N268="sníž. přenesená",J268,0)</f>
        <v>0</v>
      </c>
      <c r="BI268" s="226">
        <f>IF(N268="nulová",J268,0)</f>
        <v>0</v>
      </c>
      <c r="BJ268" s="19" t="s">
        <v>83</v>
      </c>
      <c r="BK268" s="226">
        <f>ROUND(I268*H268,2)</f>
        <v>0</v>
      </c>
      <c r="BL268" s="19" t="s">
        <v>141</v>
      </c>
      <c r="BM268" s="225" t="s">
        <v>691</v>
      </c>
    </row>
    <row r="269" s="2" customFormat="1">
      <c r="A269" s="40"/>
      <c r="B269" s="41"/>
      <c r="C269" s="42"/>
      <c r="D269" s="227" t="s">
        <v>143</v>
      </c>
      <c r="E269" s="42"/>
      <c r="F269" s="228" t="s">
        <v>413</v>
      </c>
      <c r="G269" s="42"/>
      <c r="H269" s="42"/>
      <c r="I269" s="229"/>
      <c r="J269" s="42"/>
      <c r="K269" s="42"/>
      <c r="L269" s="46"/>
      <c r="M269" s="230"/>
      <c r="N269" s="231"/>
      <c r="O269" s="86"/>
      <c r="P269" s="86"/>
      <c r="Q269" s="86"/>
      <c r="R269" s="86"/>
      <c r="S269" s="86"/>
      <c r="T269" s="87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9" t="s">
        <v>143</v>
      </c>
      <c r="AU269" s="19" t="s">
        <v>85</v>
      </c>
    </row>
    <row r="270" s="13" customFormat="1">
      <c r="A270" s="13"/>
      <c r="B270" s="232"/>
      <c r="C270" s="233"/>
      <c r="D270" s="234" t="s">
        <v>145</v>
      </c>
      <c r="E270" s="235" t="s">
        <v>19</v>
      </c>
      <c r="F270" s="236" t="s">
        <v>692</v>
      </c>
      <c r="G270" s="233"/>
      <c r="H270" s="237">
        <v>1380.1600000000001</v>
      </c>
      <c r="I270" s="238"/>
      <c r="J270" s="233"/>
      <c r="K270" s="233"/>
      <c r="L270" s="239"/>
      <c r="M270" s="240"/>
      <c r="N270" s="241"/>
      <c r="O270" s="241"/>
      <c r="P270" s="241"/>
      <c r="Q270" s="241"/>
      <c r="R270" s="241"/>
      <c r="S270" s="241"/>
      <c r="T270" s="242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43" t="s">
        <v>145</v>
      </c>
      <c r="AU270" s="243" t="s">
        <v>85</v>
      </c>
      <c r="AV270" s="13" t="s">
        <v>85</v>
      </c>
      <c r="AW270" s="13" t="s">
        <v>35</v>
      </c>
      <c r="AX270" s="13" t="s">
        <v>76</v>
      </c>
      <c r="AY270" s="243" t="s">
        <v>134</v>
      </c>
    </row>
    <row r="271" s="14" customFormat="1">
      <c r="A271" s="14"/>
      <c r="B271" s="244"/>
      <c r="C271" s="245"/>
      <c r="D271" s="234" t="s">
        <v>145</v>
      </c>
      <c r="E271" s="246" t="s">
        <v>19</v>
      </c>
      <c r="F271" s="247" t="s">
        <v>147</v>
      </c>
      <c r="G271" s="245"/>
      <c r="H271" s="248">
        <v>1380.1600000000001</v>
      </c>
      <c r="I271" s="249"/>
      <c r="J271" s="245"/>
      <c r="K271" s="245"/>
      <c r="L271" s="250"/>
      <c r="M271" s="251"/>
      <c r="N271" s="252"/>
      <c r="O271" s="252"/>
      <c r="P271" s="252"/>
      <c r="Q271" s="252"/>
      <c r="R271" s="252"/>
      <c r="S271" s="252"/>
      <c r="T271" s="253"/>
      <c r="U271" s="14"/>
      <c r="V271" s="14"/>
      <c r="W271" s="14"/>
      <c r="X271" s="14"/>
      <c r="Y271" s="14"/>
      <c r="Z271" s="14"/>
      <c r="AA271" s="14"/>
      <c r="AB271" s="14"/>
      <c r="AC271" s="14"/>
      <c r="AD271" s="14"/>
      <c r="AE271" s="14"/>
      <c r="AT271" s="254" t="s">
        <v>145</v>
      </c>
      <c r="AU271" s="254" t="s">
        <v>85</v>
      </c>
      <c r="AV271" s="14" t="s">
        <v>141</v>
      </c>
      <c r="AW271" s="14" t="s">
        <v>35</v>
      </c>
      <c r="AX271" s="14" t="s">
        <v>83</v>
      </c>
      <c r="AY271" s="254" t="s">
        <v>134</v>
      </c>
    </row>
    <row r="272" s="2" customFormat="1" ht="24.15" customHeight="1">
      <c r="A272" s="40"/>
      <c r="B272" s="41"/>
      <c r="C272" s="214" t="s">
        <v>415</v>
      </c>
      <c r="D272" s="214" t="s">
        <v>136</v>
      </c>
      <c r="E272" s="215" t="s">
        <v>416</v>
      </c>
      <c r="F272" s="216" t="s">
        <v>417</v>
      </c>
      <c r="G272" s="217" t="s">
        <v>225</v>
      </c>
      <c r="H272" s="218">
        <v>30.550000000000001</v>
      </c>
      <c r="I272" s="219"/>
      <c r="J272" s="220">
        <f>ROUND(I272*H272,2)</f>
        <v>0</v>
      </c>
      <c r="K272" s="216" t="s">
        <v>140</v>
      </c>
      <c r="L272" s="46"/>
      <c r="M272" s="221" t="s">
        <v>19</v>
      </c>
      <c r="N272" s="222" t="s">
        <v>47</v>
      </c>
      <c r="O272" s="86"/>
      <c r="P272" s="223">
        <f>O272*H272</f>
        <v>0</v>
      </c>
      <c r="Q272" s="223">
        <v>0</v>
      </c>
      <c r="R272" s="223">
        <f>Q272*H272</f>
        <v>0</v>
      </c>
      <c r="S272" s="223">
        <v>0</v>
      </c>
      <c r="T272" s="224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25" t="s">
        <v>141</v>
      </c>
      <c r="AT272" s="225" t="s">
        <v>136</v>
      </c>
      <c r="AU272" s="225" t="s">
        <v>85</v>
      </c>
      <c r="AY272" s="19" t="s">
        <v>134</v>
      </c>
      <c r="BE272" s="226">
        <f>IF(N272="základní",J272,0)</f>
        <v>0</v>
      </c>
      <c r="BF272" s="226">
        <f>IF(N272="snížená",J272,0)</f>
        <v>0</v>
      </c>
      <c r="BG272" s="226">
        <f>IF(N272="zákl. přenesená",J272,0)</f>
        <v>0</v>
      </c>
      <c r="BH272" s="226">
        <f>IF(N272="sníž. přenesená",J272,0)</f>
        <v>0</v>
      </c>
      <c r="BI272" s="226">
        <f>IF(N272="nulová",J272,0)</f>
        <v>0</v>
      </c>
      <c r="BJ272" s="19" t="s">
        <v>83</v>
      </c>
      <c r="BK272" s="226">
        <f>ROUND(I272*H272,2)</f>
        <v>0</v>
      </c>
      <c r="BL272" s="19" t="s">
        <v>141</v>
      </c>
      <c r="BM272" s="225" t="s">
        <v>693</v>
      </c>
    </row>
    <row r="273" s="2" customFormat="1">
      <c r="A273" s="40"/>
      <c r="B273" s="41"/>
      <c r="C273" s="42"/>
      <c r="D273" s="227" t="s">
        <v>143</v>
      </c>
      <c r="E273" s="42"/>
      <c r="F273" s="228" t="s">
        <v>419</v>
      </c>
      <c r="G273" s="42"/>
      <c r="H273" s="42"/>
      <c r="I273" s="229"/>
      <c r="J273" s="42"/>
      <c r="K273" s="42"/>
      <c r="L273" s="46"/>
      <c r="M273" s="230"/>
      <c r="N273" s="231"/>
      <c r="O273" s="86"/>
      <c r="P273" s="86"/>
      <c r="Q273" s="86"/>
      <c r="R273" s="86"/>
      <c r="S273" s="86"/>
      <c r="T273" s="87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9" t="s">
        <v>143</v>
      </c>
      <c r="AU273" s="19" t="s">
        <v>85</v>
      </c>
    </row>
    <row r="274" s="13" customFormat="1">
      <c r="A274" s="13"/>
      <c r="B274" s="232"/>
      <c r="C274" s="233"/>
      <c r="D274" s="234" t="s">
        <v>145</v>
      </c>
      <c r="E274" s="235" t="s">
        <v>19</v>
      </c>
      <c r="F274" s="236" t="s">
        <v>694</v>
      </c>
      <c r="G274" s="233"/>
      <c r="H274" s="237">
        <v>26.649999999999999</v>
      </c>
      <c r="I274" s="238"/>
      <c r="J274" s="233"/>
      <c r="K274" s="233"/>
      <c r="L274" s="239"/>
      <c r="M274" s="240"/>
      <c r="N274" s="241"/>
      <c r="O274" s="241"/>
      <c r="P274" s="241"/>
      <c r="Q274" s="241"/>
      <c r="R274" s="241"/>
      <c r="S274" s="241"/>
      <c r="T274" s="242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43" t="s">
        <v>145</v>
      </c>
      <c r="AU274" s="243" t="s">
        <v>85</v>
      </c>
      <c r="AV274" s="13" t="s">
        <v>85</v>
      </c>
      <c r="AW274" s="13" t="s">
        <v>35</v>
      </c>
      <c r="AX274" s="13" t="s">
        <v>76</v>
      </c>
      <c r="AY274" s="243" t="s">
        <v>134</v>
      </c>
    </row>
    <row r="275" s="13" customFormat="1">
      <c r="A275" s="13"/>
      <c r="B275" s="232"/>
      <c r="C275" s="233"/>
      <c r="D275" s="234" t="s">
        <v>145</v>
      </c>
      <c r="E275" s="235" t="s">
        <v>19</v>
      </c>
      <c r="F275" s="236" t="s">
        <v>695</v>
      </c>
      <c r="G275" s="233"/>
      <c r="H275" s="237">
        <v>3.8999999999999999</v>
      </c>
      <c r="I275" s="238"/>
      <c r="J275" s="233"/>
      <c r="K275" s="233"/>
      <c r="L275" s="239"/>
      <c r="M275" s="240"/>
      <c r="N275" s="241"/>
      <c r="O275" s="241"/>
      <c r="P275" s="241"/>
      <c r="Q275" s="241"/>
      <c r="R275" s="241"/>
      <c r="S275" s="241"/>
      <c r="T275" s="242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T275" s="243" t="s">
        <v>145</v>
      </c>
      <c r="AU275" s="243" t="s">
        <v>85</v>
      </c>
      <c r="AV275" s="13" t="s">
        <v>85</v>
      </c>
      <c r="AW275" s="13" t="s">
        <v>35</v>
      </c>
      <c r="AX275" s="13" t="s">
        <v>76</v>
      </c>
      <c r="AY275" s="243" t="s">
        <v>134</v>
      </c>
    </row>
    <row r="276" s="14" customFormat="1">
      <c r="A276" s="14"/>
      <c r="B276" s="244"/>
      <c r="C276" s="245"/>
      <c r="D276" s="234" t="s">
        <v>145</v>
      </c>
      <c r="E276" s="246" t="s">
        <v>19</v>
      </c>
      <c r="F276" s="247" t="s">
        <v>147</v>
      </c>
      <c r="G276" s="245"/>
      <c r="H276" s="248">
        <v>30.549999999999997</v>
      </c>
      <c r="I276" s="249"/>
      <c r="J276" s="245"/>
      <c r="K276" s="245"/>
      <c r="L276" s="250"/>
      <c r="M276" s="251"/>
      <c r="N276" s="252"/>
      <c r="O276" s="252"/>
      <c r="P276" s="252"/>
      <c r="Q276" s="252"/>
      <c r="R276" s="252"/>
      <c r="S276" s="252"/>
      <c r="T276" s="253"/>
      <c r="U276" s="14"/>
      <c r="V276" s="14"/>
      <c r="W276" s="14"/>
      <c r="X276" s="14"/>
      <c r="Y276" s="14"/>
      <c r="Z276" s="14"/>
      <c r="AA276" s="14"/>
      <c r="AB276" s="14"/>
      <c r="AC276" s="14"/>
      <c r="AD276" s="14"/>
      <c r="AE276" s="14"/>
      <c r="AT276" s="254" t="s">
        <v>145</v>
      </c>
      <c r="AU276" s="254" t="s">
        <v>85</v>
      </c>
      <c r="AV276" s="14" t="s">
        <v>141</v>
      </c>
      <c r="AW276" s="14" t="s">
        <v>35</v>
      </c>
      <c r="AX276" s="14" t="s">
        <v>83</v>
      </c>
      <c r="AY276" s="254" t="s">
        <v>134</v>
      </c>
    </row>
    <row r="277" s="2" customFormat="1" ht="24.15" customHeight="1">
      <c r="A277" s="40"/>
      <c r="B277" s="41"/>
      <c r="C277" s="214" t="s">
        <v>422</v>
      </c>
      <c r="D277" s="214" t="s">
        <v>136</v>
      </c>
      <c r="E277" s="215" t="s">
        <v>423</v>
      </c>
      <c r="F277" s="216" t="s">
        <v>411</v>
      </c>
      <c r="G277" s="217" t="s">
        <v>225</v>
      </c>
      <c r="H277" s="218">
        <v>580.45000000000005</v>
      </c>
      <c r="I277" s="219"/>
      <c r="J277" s="220">
        <f>ROUND(I277*H277,2)</f>
        <v>0</v>
      </c>
      <c r="K277" s="216" t="s">
        <v>140</v>
      </c>
      <c r="L277" s="46"/>
      <c r="M277" s="221" t="s">
        <v>19</v>
      </c>
      <c r="N277" s="222" t="s">
        <v>47</v>
      </c>
      <c r="O277" s="86"/>
      <c r="P277" s="223">
        <f>O277*H277</f>
        <v>0</v>
      </c>
      <c r="Q277" s="223">
        <v>0</v>
      </c>
      <c r="R277" s="223">
        <f>Q277*H277</f>
        <v>0</v>
      </c>
      <c r="S277" s="223">
        <v>0</v>
      </c>
      <c r="T277" s="224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25" t="s">
        <v>141</v>
      </c>
      <c r="AT277" s="225" t="s">
        <v>136</v>
      </c>
      <c r="AU277" s="225" t="s">
        <v>85</v>
      </c>
      <c r="AY277" s="19" t="s">
        <v>134</v>
      </c>
      <c r="BE277" s="226">
        <f>IF(N277="základní",J277,0)</f>
        <v>0</v>
      </c>
      <c r="BF277" s="226">
        <f>IF(N277="snížená",J277,0)</f>
        <v>0</v>
      </c>
      <c r="BG277" s="226">
        <f>IF(N277="zákl. přenesená",J277,0)</f>
        <v>0</v>
      </c>
      <c r="BH277" s="226">
        <f>IF(N277="sníž. přenesená",J277,0)</f>
        <v>0</v>
      </c>
      <c r="BI277" s="226">
        <f>IF(N277="nulová",J277,0)</f>
        <v>0</v>
      </c>
      <c r="BJ277" s="19" t="s">
        <v>83</v>
      </c>
      <c r="BK277" s="226">
        <f>ROUND(I277*H277,2)</f>
        <v>0</v>
      </c>
      <c r="BL277" s="19" t="s">
        <v>141</v>
      </c>
      <c r="BM277" s="225" t="s">
        <v>696</v>
      </c>
    </row>
    <row r="278" s="2" customFormat="1">
      <c r="A278" s="40"/>
      <c r="B278" s="41"/>
      <c r="C278" s="42"/>
      <c r="D278" s="227" t="s">
        <v>143</v>
      </c>
      <c r="E278" s="42"/>
      <c r="F278" s="228" t="s">
        <v>425</v>
      </c>
      <c r="G278" s="42"/>
      <c r="H278" s="42"/>
      <c r="I278" s="229"/>
      <c r="J278" s="42"/>
      <c r="K278" s="42"/>
      <c r="L278" s="46"/>
      <c r="M278" s="230"/>
      <c r="N278" s="231"/>
      <c r="O278" s="86"/>
      <c r="P278" s="86"/>
      <c r="Q278" s="86"/>
      <c r="R278" s="86"/>
      <c r="S278" s="86"/>
      <c r="T278" s="87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9" t="s">
        <v>143</v>
      </c>
      <c r="AU278" s="19" t="s">
        <v>85</v>
      </c>
    </row>
    <row r="279" s="13" customFormat="1">
      <c r="A279" s="13"/>
      <c r="B279" s="232"/>
      <c r="C279" s="233"/>
      <c r="D279" s="234" t="s">
        <v>145</v>
      </c>
      <c r="E279" s="235" t="s">
        <v>19</v>
      </c>
      <c r="F279" s="236" t="s">
        <v>697</v>
      </c>
      <c r="G279" s="233"/>
      <c r="H279" s="237">
        <v>580.45000000000005</v>
      </c>
      <c r="I279" s="238"/>
      <c r="J279" s="233"/>
      <c r="K279" s="233"/>
      <c r="L279" s="239"/>
      <c r="M279" s="240"/>
      <c r="N279" s="241"/>
      <c r="O279" s="241"/>
      <c r="P279" s="241"/>
      <c r="Q279" s="241"/>
      <c r="R279" s="241"/>
      <c r="S279" s="241"/>
      <c r="T279" s="242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43" t="s">
        <v>145</v>
      </c>
      <c r="AU279" s="243" t="s">
        <v>85</v>
      </c>
      <c r="AV279" s="13" t="s">
        <v>85</v>
      </c>
      <c r="AW279" s="13" t="s">
        <v>35</v>
      </c>
      <c r="AX279" s="13" t="s">
        <v>76</v>
      </c>
      <c r="AY279" s="243" t="s">
        <v>134</v>
      </c>
    </row>
    <row r="280" s="14" customFormat="1">
      <c r="A280" s="14"/>
      <c r="B280" s="244"/>
      <c r="C280" s="245"/>
      <c r="D280" s="234" t="s">
        <v>145</v>
      </c>
      <c r="E280" s="246" t="s">
        <v>19</v>
      </c>
      <c r="F280" s="247" t="s">
        <v>147</v>
      </c>
      <c r="G280" s="245"/>
      <c r="H280" s="248">
        <v>580.45000000000005</v>
      </c>
      <c r="I280" s="249"/>
      <c r="J280" s="245"/>
      <c r="K280" s="245"/>
      <c r="L280" s="250"/>
      <c r="M280" s="251"/>
      <c r="N280" s="252"/>
      <c r="O280" s="252"/>
      <c r="P280" s="252"/>
      <c r="Q280" s="252"/>
      <c r="R280" s="252"/>
      <c r="S280" s="252"/>
      <c r="T280" s="253"/>
      <c r="U280" s="14"/>
      <c r="V280" s="14"/>
      <c r="W280" s="14"/>
      <c r="X280" s="14"/>
      <c r="Y280" s="14"/>
      <c r="Z280" s="14"/>
      <c r="AA280" s="14"/>
      <c r="AB280" s="14"/>
      <c r="AC280" s="14"/>
      <c r="AD280" s="14"/>
      <c r="AE280" s="14"/>
      <c r="AT280" s="254" t="s">
        <v>145</v>
      </c>
      <c r="AU280" s="254" t="s">
        <v>85</v>
      </c>
      <c r="AV280" s="14" t="s">
        <v>141</v>
      </c>
      <c r="AW280" s="14" t="s">
        <v>35</v>
      </c>
      <c r="AX280" s="14" t="s">
        <v>83</v>
      </c>
      <c r="AY280" s="254" t="s">
        <v>134</v>
      </c>
    </row>
    <row r="281" s="2" customFormat="1" ht="24.15" customHeight="1">
      <c r="A281" s="40"/>
      <c r="B281" s="41"/>
      <c r="C281" s="214" t="s">
        <v>427</v>
      </c>
      <c r="D281" s="214" t="s">
        <v>136</v>
      </c>
      <c r="E281" s="215" t="s">
        <v>428</v>
      </c>
      <c r="F281" s="216" t="s">
        <v>429</v>
      </c>
      <c r="G281" s="217" t="s">
        <v>225</v>
      </c>
      <c r="H281" s="218">
        <v>77.975999999999999</v>
      </c>
      <c r="I281" s="219"/>
      <c r="J281" s="220">
        <f>ROUND(I281*H281,2)</f>
        <v>0</v>
      </c>
      <c r="K281" s="216" t="s">
        <v>140</v>
      </c>
      <c r="L281" s="46"/>
      <c r="M281" s="221" t="s">
        <v>19</v>
      </c>
      <c r="N281" s="222" t="s">
        <v>47</v>
      </c>
      <c r="O281" s="86"/>
      <c r="P281" s="223">
        <f>O281*H281</f>
        <v>0</v>
      </c>
      <c r="Q281" s="223">
        <v>0</v>
      </c>
      <c r="R281" s="223">
        <f>Q281*H281</f>
        <v>0</v>
      </c>
      <c r="S281" s="223">
        <v>0</v>
      </c>
      <c r="T281" s="224">
        <f>S281*H281</f>
        <v>0</v>
      </c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R281" s="225" t="s">
        <v>141</v>
      </c>
      <c r="AT281" s="225" t="s">
        <v>136</v>
      </c>
      <c r="AU281" s="225" t="s">
        <v>85</v>
      </c>
      <c r="AY281" s="19" t="s">
        <v>134</v>
      </c>
      <c r="BE281" s="226">
        <f>IF(N281="základní",J281,0)</f>
        <v>0</v>
      </c>
      <c r="BF281" s="226">
        <f>IF(N281="snížená",J281,0)</f>
        <v>0</v>
      </c>
      <c r="BG281" s="226">
        <f>IF(N281="zákl. přenesená",J281,0)</f>
        <v>0</v>
      </c>
      <c r="BH281" s="226">
        <f>IF(N281="sníž. přenesená",J281,0)</f>
        <v>0</v>
      </c>
      <c r="BI281" s="226">
        <f>IF(N281="nulová",J281,0)</f>
        <v>0</v>
      </c>
      <c r="BJ281" s="19" t="s">
        <v>83</v>
      </c>
      <c r="BK281" s="226">
        <f>ROUND(I281*H281,2)</f>
        <v>0</v>
      </c>
      <c r="BL281" s="19" t="s">
        <v>141</v>
      </c>
      <c r="BM281" s="225" t="s">
        <v>698</v>
      </c>
    </row>
    <row r="282" s="2" customFormat="1">
      <c r="A282" s="40"/>
      <c r="B282" s="41"/>
      <c r="C282" s="42"/>
      <c r="D282" s="227" t="s">
        <v>143</v>
      </c>
      <c r="E282" s="42"/>
      <c r="F282" s="228" t="s">
        <v>431</v>
      </c>
      <c r="G282" s="42"/>
      <c r="H282" s="42"/>
      <c r="I282" s="229"/>
      <c r="J282" s="42"/>
      <c r="K282" s="42"/>
      <c r="L282" s="46"/>
      <c r="M282" s="230"/>
      <c r="N282" s="231"/>
      <c r="O282" s="86"/>
      <c r="P282" s="86"/>
      <c r="Q282" s="86"/>
      <c r="R282" s="86"/>
      <c r="S282" s="86"/>
      <c r="T282" s="87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T282" s="19" t="s">
        <v>143</v>
      </c>
      <c r="AU282" s="19" t="s">
        <v>85</v>
      </c>
    </row>
    <row r="283" s="13" customFormat="1">
      <c r="A283" s="13"/>
      <c r="B283" s="232"/>
      <c r="C283" s="233"/>
      <c r="D283" s="234" t="s">
        <v>145</v>
      </c>
      <c r="E283" s="235" t="s">
        <v>19</v>
      </c>
      <c r="F283" s="236" t="s">
        <v>699</v>
      </c>
      <c r="G283" s="233"/>
      <c r="H283" s="237">
        <v>24.096</v>
      </c>
      <c r="I283" s="238"/>
      <c r="J283" s="233"/>
      <c r="K283" s="233"/>
      <c r="L283" s="239"/>
      <c r="M283" s="240"/>
      <c r="N283" s="241"/>
      <c r="O283" s="241"/>
      <c r="P283" s="241"/>
      <c r="Q283" s="241"/>
      <c r="R283" s="241"/>
      <c r="S283" s="241"/>
      <c r="T283" s="242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43" t="s">
        <v>145</v>
      </c>
      <c r="AU283" s="243" t="s">
        <v>85</v>
      </c>
      <c r="AV283" s="13" t="s">
        <v>85</v>
      </c>
      <c r="AW283" s="13" t="s">
        <v>35</v>
      </c>
      <c r="AX283" s="13" t="s">
        <v>76</v>
      </c>
      <c r="AY283" s="243" t="s">
        <v>134</v>
      </c>
    </row>
    <row r="284" s="13" customFormat="1">
      <c r="A284" s="13"/>
      <c r="B284" s="232"/>
      <c r="C284" s="233"/>
      <c r="D284" s="234" t="s">
        <v>145</v>
      </c>
      <c r="E284" s="235" t="s">
        <v>19</v>
      </c>
      <c r="F284" s="236" t="s">
        <v>700</v>
      </c>
      <c r="G284" s="233"/>
      <c r="H284" s="237">
        <v>53.880000000000003</v>
      </c>
      <c r="I284" s="238"/>
      <c r="J284" s="233"/>
      <c r="K284" s="233"/>
      <c r="L284" s="239"/>
      <c r="M284" s="240"/>
      <c r="N284" s="241"/>
      <c r="O284" s="241"/>
      <c r="P284" s="241"/>
      <c r="Q284" s="241"/>
      <c r="R284" s="241"/>
      <c r="S284" s="241"/>
      <c r="T284" s="242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43" t="s">
        <v>145</v>
      </c>
      <c r="AU284" s="243" t="s">
        <v>85</v>
      </c>
      <c r="AV284" s="13" t="s">
        <v>85</v>
      </c>
      <c r="AW284" s="13" t="s">
        <v>35</v>
      </c>
      <c r="AX284" s="13" t="s">
        <v>76</v>
      </c>
      <c r="AY284" s="243" t="s">
        <v>134</v>
      </c>
    </row>
    <row r="285" s="14" customFormat="1">
      <c r="A285" s="14"/>
      <c r="B285" s="244"/>
      <c r="C285" s="245"/>
      <c r="D285" s="234" t="s">
        <v>145</v>
      </c>
      <c r="E285" s="246" t="s">
        <v>19</v>
      </c>
      <c r="F285" s="247" t="s">
        <v>147</v>
      </c>
      <c r="G285" s="245"/>
      <c r="H285" s="248">
        <v>77.975999999999999</v>
      </c>
      <c r="I285" s="249"/>
      <c r="J285" s="245"/>
      <c r="K285" s="245"/>
      <c r="L285" s="250"/>
      <c r="M285" s="251"/>
      <c r="N285" s="252"/>
      <c r="O285" s="252"/>
      <c r="P285" s="252"/>
      <c r="Q285" s="252"/>
      <c r="R285" s="252"/>
      <c r="S285" s="252"/>
      <c r="T285" s="253"/>
      <c r="U285" s="14"/>
      <c r="V285" s="14"/>
      <c r="W285" s="14"/>
      <c r="X285" s="14"/>
      <c r="Y285" s="14"/>
      <c r="Z285" s="14"/>
      <c r="AA285" s="14"/>
      <c r="AB285" s="14"/>
      <c r="AC285" s="14"/>
      <c r="AD285" s="14"/>
      <c r="AE285" s="14"/>
      <c r="AT285" s="254" t="s">
        <v>145</v>
      </c>
      <c r="AU285" s="254" t="s">
        <v>85</v>
      </c>
      <c r="AV285" s="14" t="s">
        <v>141</v>
      </c>
      <c r="AW285" s="14" t="s">
        <v>35</v>
      </c>
      <c r="AX285" s="14" t="s">
        <v>83</v>
      </c>
      <c r="AY285" s="254" t="s">
        <v>134</v>
      </c>
    </row>
    <row r="286" s="2" customFormat="1" ht="24.15" customHeight="1">
      <c r="A286" s="40"/>
      <c r="B286" s="41"/>
      <c r="C286" s="214" t="s">
        <v>434</v>
      </c>
      <c r="D286" s="214" t="s">
        <v>136</v>
      </c>
      <c r="E286" s="215" t="s">
        <v>435</v>
      </c>
      <c r="F286" s="216" t="s">
        <v>436</v>
      </c>
      <c r="G286" s="217" t="s">
        <v>225</v>
      </c>
      <c r="H286" s="218">
        <v>1481.5440000000001</v>
      </c>
      <c r="I286" s="219"/>
      <c r="J286" s="220">
        <f>ROUND(I286*H286,2)</f>
        <v>0</v>
      </c>
      <c r="K286" s="216" t="s">
        <v>140</v>
      </c>
      <c r="L286" s="46"/>
      <c r="M286" s="221" t="s">
        <v>19</v>
      </c>
      <c r="N286" s="222" t="s">
        <v>47</v>
      </c>
      <c r="O286" s="86"/>
      <c r="P286" s="223">
        <f>O286*H286</f>
        <v>0</v>
      </c>
      <c r="Q286" s="223">
        <v>0</v>
      </c>
      <c r="R286" s="223">
        <f>Q286*H286</f>
        <v>0</v>
      </c>
      <c r="S286" s="223">
        <v>0</v>
      </c>
      <c r="T286" s="224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25" t="s">
        <v>141</v>
      </c>
      <c r="AT286" s="225" t="s">
        <v>136</v>
      </c>
      <c r="AU286" s="225" t="s">
        <v>85</v>
      </c>
      <c r="AY286" s="19" t="s">
        <v>134</v>
      </c>
      <c r="BE286" s="226">
        <f>IF(N286="základní",J286,0)</f>
        <v>0</v>
      </c>
      <c r="BF286" s="226">
        <f>IF(N286="snížená",J286,0)</f>
        <v>0</v>
      </c>
      <c r="BG286" s="226">
        <f>IF(N286="zákl. přenesená",J286,0)</f>
        <v>0</v>
      </c>
      <c r="BH286" s="226">
        <f>IF(N286="sníž. přenesená",J286,0)</f>
        <v>0</v>
      </c>
      <c r="BI286" s="226">
        <f>IF(N286="nulová",J286,0)</f>
        <v>0</v>
      </c>
      <c r="BJ286" s="19" t="s">
        <v>83</v>
      </c>
      <c r="BK286" s="226">
        <f>ROUND(I286*H286,2)</f>
        <v>0</v>
      </c>
      <c r="BL286" s="19" t="s">
        <v>141</v>
      </c>
      <c r="BM286" s="225" t="s">
        <v>701</v>
      </c>
    </row>
    <row r="287" s="2" customFormat="1">
      <c r="A287" s="40"/>
      <c r="B287" s="41"/>
      <c r="C287" s="42"/>
      <c r="D287" s="227" t="s">
        <v>143</v>
      </c>
      <c r="E287" s="42"/>
      <c r="F287" s="228" t="s">
        <v>438</v>
      </c>
      <c r="G287" s="42"/>
      <c r="H287" s="42"/>
      <c r="I287" s="229"/>
      <c r="J287" s="42"/>
      <c r="K287" s="42"/>
      <c r="L287" s="46"/>
      <c r="M287" s="230"/>
      <c r="N287" s="231"/>
      <c r="O287" s="86"/>
      <c r="P287" s="86"/>
      <c r="Q287" s="86"/>
      <c r="R287" s="86"/>
      <c r="S287" s="86"/>
      <c r="T287" s="87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9" t="s">
        <v>143</v>
      </c>
      <c r="AU287" s="19" t="s">
        <v>85</v>
      </c>
    </row>
    <row r="288" s="13" customFormat="1">
      <c r="A288" s="13"/>
      <c r="B288" s="232"/>
      <c r="C288" s="233"/>
      <c r="D288" s="234" t="s">
        <v>145</v>
      </c>
      <c r="E288" s="235" t="s">
        <v>19</v>
      </c>
      <c r="F288" s="236" t="s">
        <v>702</v>
      </c>
      <c r="G288" s="233"/>
      <c r="H288" s="237">
        <v>1481.5440000000001</v>
      </c>
      <c r="I288" s="238"/>
      <c r="J288" s="233"/>
      <c r="K288" s="233"/>
      <c r="L288" s="239"/>
      <c r="M288" s="240"/>
      <c r="N288" s="241"/>
      <c r="O288" s="241"/>
      <c r="P288" s="241"/>
      <c r="Q288" s="241"/>
      <c r="R288" s="241"/>
      <c r="S288" s="241"/>
      <c r="T288" s="242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43" t="s">
        <v>145</v>
      </c>
      <c r="AU288" s="243" t="s">
        <v>85</v>
      </c>
      <c r="AV288" s="13" t="s">
        <v>85</v>
      </c>
      <c r="AW288" s="13" t="s">
        <v>35</v>
      </c>
      <c r="AX288" s="13" t="s">
        <v>76</v>
      </c>
      <c r="AY288" s="243" t="s">
        <v>134</v>
      </c>
    </row>
    <row r="289" s="14" customFormat="1">
      <c r="A289" s="14"/>
      <c r="B289" s="244"/>
      <c r="C289" s="245"/>
      <c r="D289" s="234" t="s">
        <v>145</v>
      </c>
      <c r="E289" s="246" t="s">
        <v>19</v>
      </c>
      <c r="F289" s="247" t="s">
        <v>147</v>
      </c>
      <c r="G289" s="245"/>
      <c r="H289" s="248">
        <v>1481.5440000000001</v>
      </c>
      <c r="I289" s="249"/>
      <c r="J289" s="245"/>
      <c r="K289" s="245"/>
      <c r="L289" s="250"/>
      <c r="M289" s="251"/>
      <c r="N289" s="252"/>
      <c r="O289" s="252"/>
      <c r="P289" s="252"/>
      <c r="Q289" s="252"/>
      <c r="R289" s="252"/>
      <c r="S289" s="252"/>
      <c r="T289" s="253"/>
      <c r="U289" s="14"/>
      <c r="V289" s="14"/>
      <c r="W289" s="14"/>
      <c r="X289" s="14"/>
      <c r="Y289" s="14"/>
      <c r="Z289" s="14"/>
      <c r="AA289" s="14"/>
      <c r="AB289" s="14"/>
      <c r="AC289" s="14"/>
      <c r="AD289" s="14"/>
      <c r="AE289" s="14"/>
      <c r="AT289" s="254" t="s">
        <v>145</v>
      </c>
      <c r="AU289" s="254" t="s">
        <v>85</v>
      </c>
      <c r="AV289" s="14" t="s">
        <v>141</v>
      </c>
      <c r="AW289" s="14" t="s">
        <v>35</v>
      </c>
      <c r="AX289" s="14" t="s">
        <v>83</v>
      </c>
      <c r="AY289" s="254" t="s">
        <v>134</v>
      </c>
    </row>
    <row r="290" s="2" customFormat="1" ht="24.15" customHeight="1">
      <c r="A290" s="40"/>
      <c r="B290" s="41"/>
      <c r="C290" s="214" t="s">
        <v>440</v>
      </c>
      <c r="D290" s="214" t="s">
        <v>136</v>
      </c>
      <c r="E290" s="215" t="s">
        <v>441</v>
      </c>
      <c r="F290" s="216" t="s">
        <v>442</v>
      </c>
      <c r="G290" s="217" t="s">
        <v>225</v>
      </c>
      <c r="H290" s="218">
        <v>84.430000000000007</v>
      </c>
      <c r="I290" s="219"/>
      <c r="J290" s="220">
        <f>ROUND(I290*H290,2)</f>
        <v>0</v>
      </c>
      <c r="K290" s="216" t="s">
        <v>140</v>
      </c>
      <c r="L290" s="46"/>
      <c r="M290" s="221" t="s">
        <v>19</v>
      </c>
      <c r="N290" s="222" t="s">
        <v>47</v>
      </c>
      <c r="O290" s="86"/>
      <c r="P290" s="223">
        <f>O290*H290</f>
        <v>0</v>
      </c>
      <c r="Q290" s="223">
        <v>0</v>
      </c>
      <c r="R290" s="223">
        <f>Q290*H290</f>
        <v>0</v>
      </c>
      <c r="S290" s="223">
        <v>0</v>
      </c>
      <c r="T290" s="224">
        <f>S290*H290</f>
        <v>0</v>
      </c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R290" s="225" t="s">
        <v>141</v>
      </c>
      <c r="AT290" s="225" t="s">
        <v>136</v>
      </c>
      <c r="AU290" s="225" t="s">
        <v>85</v>
      </c>
      <c r="AY290" s="19" t="s">
        <v>134</v>
      </c>
      <c r="BE290" s="226">
        <f>IF(N290="základní",J290,0)</f>
        <v>0</v>
      </c>
      <c r="BF290" s="226">
        <f>IF(N290="snížená",J290,0)</f>
        <v>0</v>
      </c>
      <c r="BG290" s="226">
        <f>IF(N290="zákl. přenesená",J290,0)</f>
        <v>0</v>
      </c>
      <c r="BH290" s="226">
        <f>IF(N290="sníž. přenesená",J290,0)</f>
        <v>0</v>
      </c>
      <c r="BI290" s="226">
        <f>IF(N290="nulová",J290,0)</f>
        <v>0</v>
      </c>
      <c r="BJ290" s="19" t="s">
        <v>83</v>
      </c>
      <c r="BK290" s="226">
        <f>ROUND(I290*H290,2)</f>
        <v>0</v>
      </c>
      <c r="BL290" s="19" t="s">
        <v>141</v>
      </c>
      <c r="BM290" s="225" t="s">
        <v>703</v>
      </c>
    </row>
    <row r="291" s="2" customFormat="1">
      <c r="A291" s="40"/>
      <c r="B291" s="41"/>
      <c r="C291" s="42"/>
      <c r="D291" s="227" t="s">
        <v>143</v>
      </c>
      <c r="E291" s="42"/>
      <c r="F291" s="228" t="s">
        <v>444</v>
      </c>
      <c r="G291" s="42"/>
      <c r="H291" s="42"/>
      <c r="I291" s="229"/>
      <c r="J291" s="42"/>
      <c r="K291" s="42"/>
      <c r="L291" s="46"/>
      <c r="M291" s="230"/>
      <c r="N291" s="231"/>
      <c r="O291" s="86"/>
      <c r="P291" s="86"/>
      <c r="Q291" s="86"/>
      <c r="R291" s="86"/>
      <c r="S291" s="86"/>
      <c r="T291" s="87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T291" s="19" t="s">
        <v>143</v>
      </c>
      <c r="AU291" s="19" t="s">
        <v>85</v>
      </c>
    </row>
    <row r="292" s="13" customFormat="1">
      <c r="A292" s="13"/>
      <c r="B292" s="232"/>
      <c r="C292" s="233"/>
      <c r="D292" s="234" t="s">
        <v>145</v>
      </c>
      <c r="E292" s="235" t="s">
        <v>19</v>
      </c>
      <c r="F292" s="236" t="s">
        <v>694</v>
      </c>
      <c r="G292" s="233"/>
      <c r="H292" s="237">
        <v>26.649999999999999</v>
      </c>
      <c r="I292" s="238"/>
      <c r="J292" s="233"/>
      <c r="K292" s="233"/>
      <c r="L292" s="239"/>
      <c r="M292" s="240"/>
      <c r="N292" s="241"/>
      <c r="O292" s="241"/>
      <c r="P292" s="241"/>
      <c r="Q292" s="241"/>
      <c r="R292" s="241"/>
      <c r="S292" s="241"/>
      <c r="T292" s="242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43" t="s">
        <v>145</v>
      </c>
      <c r="AU292" s="243" t="s">
        <v>85</v>
      </c>
      <c r="AV292" s="13" t="s">
        <v>85</v>
      </c>
      <c r="AW292" s="13" t="s">
        <v>35</v>
      </c>
      <c r="AX292" s="13" t="s">
        <v>76</v>
      </c>
      <c r="AY292" s="243" t="s">
        <v>134</v>
      </c>
    </row>
    <row r="293" s="13" customFormat="1">
      <c r="A293" s="13"/>
      <c r="B293" s="232"/>
      <c r="C293" s="233"/>
      <c r="D293" s="234" t="s">
        <v>145</v>
      </c>
      <c r="E293" s="235" t="s">
        <v>19</v>
      </c>
      <c r="F293" s="236" t="s">
        <v>695</v>
      </c>
      <c r="G293" s="233"/>
      <c r="H293" s="237">
        <v>3.8999999999999999</v>
      </c>
      <c r="I293" s="238"/>
      <c r="J293" s="233"/>
      <c r="K293" s="233"/>
      <c r="L293" s="239"/>
      <c r="M293" s="240"/>
      <c r="N293" s="241"/>
      <c r="O293" s="241"/>
      <c r="P293" s="241"/>
      <c r="Q293" s="241"/>
      <c r="R293" s="241"/>
      <c r="S293" s="241"/>
      <c r="T293" s="242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43" t="s">
        <v>145</v>
      </c>
      <c r="AU293" s="243" t="s">
        <v>85</v>
      </c>
      <c r="AV293" s="13" t="s">
        <v>85</v>
      </c>
      <c r="AW293" s="13" t="s">
        <v>35</v>
      </c>
      <c r="AX293" s="13" t="s">
        <v>76</v>
      </c>
      <c r="AY293" s="243" t="s">
        <v>134</v>
      </c>
    </row>
    <row r="294" s="13" customFormat="1">
      <c r="A294" s="13"/>
      <c r="B294" s="232"/>
      <c r="C294" s="233"/>
      <c r="D294" s="234" t="s">
        <v>145</v>
      </c>
      <c r="E294" s="235" t="s">
        <v>19</v>
      </c>
      <c r="F294" s="236" t="s">
        <v>700</v>
      </c>
      <c r="G294" s="233"/>
      <c r="H294" s="237">
        <v>53.880000000000003</v>
      </c>
      <c r="I294" s="238"/>
      <c r="J294" s="233"/>
      <c r="K294" s="233"/>
      <c r="L294" s="239"/>
      <c r="M294" s="240"/>
      <c r="N294" s="241"/>
      <c r="O294" s="241"/>
      <c r="P294" s="241"/>
      <c r="Q294" s="241"/>
      <c r="R294" s="241"/>
      <c r="S294" s="241"/>
      <c r="T294" s="242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43" t="s">
        <v>145</v>
      </c>
      <c r="AU294" s="243" t="s">
        <v>85</v>
      </c>
      <c r="AV294" s="13" t="s">
        <v>85</v>
      </c>
      <c r="AW294" s="13" t="s">
        <v>35</v>
      </c>
      <c r="AX294" s="13" t="s">
        <v>76</v>
      </c>
      <c r="AY294" s="243" t="s">
        <v>134</v>
      </c>
    </row>
    <row r="295" s="14" customFormat="1">
      <c r="A295" s="14"/>
      <c r="B295" s="244"/>
      <c r="C295" s="245"/>
      <c r="D295" s="234" t="s">
        <v>145</v>
      </c>
      <c r="E295" s="246" t="s">
        <v>19</v>
      </c>
      <c r="F295" s="247" t="s">
        <v>147</v>
      </c>
      <c r="G295" s="245"/>
      <c r="H295" s="248">
        <v>84.430000000000007</v>
      </c>
      <c r="I295" s="249"/>
      <c r="J295" s="245"/>
      <c r="K295" s="245"/>
      <c r="L295" s="250"/>
      <c r="M295" s="251"/>
      <c r="N295" s="252"/>
      <c r="O295" s="252"/>
      <c r="P295" s="252"/>
      <c r="Q295" s="252"/>
      <c r="R295" s="252"/>
      <c r="S295" s="252"/>
      <c r="T295" s="253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4" t="s">
        <v>145</v>
      </c>
      <c r="AU295" s="254" t="s">
        <v>85</v>
      </c>
      <c r="AV295" s="14" t="s">
        <v>141</v>
      </c>
      <c r="AW295" s="14" t="s">
        <v>35</v>
      </c>
      <c r="AX295" s="14" t="s">
        <v>83</v>
      </c>
      <c r="AY295" s="254" t="s">
        <v>134</v>
      </c>
    </row>
    <row r="296" s="2" customFormat="1" ht="24.15" customHeight="1">
      <c r="A296" s="40"/>
      <c r="B296" s="41"/>
      <c r="C296" s="214" t="s">
        <v>445</v>
      </c>
      <c r="D296" s="214" t="s">
        <v>136</v>
      </c>
      <c r="E296" s="215" t="s">
        <v>446</v>
      </c>
      <c r="F296" s="216" t="s">
        <v>224</v>
      </c>
      <c r="G296" s="217" t="s">
        <v>225</v>
      </c>
      <c r="H296" s="218">
        <v>72.640000000000001</v>
      </c>
      <c r="I296" s="219"/>
      <c r="J296" s="220">
        <f>ROUND(I296*H296,2)</f>
        <v>0</v>
      </c>
      <c r="K296" s="216" t="s">
        <v>140</v>
      </c>
      <c r="L296" s="46"/>
      <c r="M296" s="221" t="s">
        <v>19</v>
      </c>
      <c r="N296" s="222" t="s">
        <v>47</v>
      </c>
      <c r="O296" s="86"/>
      <c r="P296" s="223">
        <f>O296*H296</f>
        <v>0</v>
      </c>
      <c r="Q296" s="223">
        <v>0</v>
      </c>
      <c r="R296" s="223">
        <f>Q296*H296</f>
        <v>0</v>
      </c>
      <c r="S296" s="223">
        <v>0</v>
      </c>
      <c r="T296" s="224">
        <f>S296*H296</f>
        <v>0</v>
      </c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R296" s="225" t="s">
        <v>141</v>
      </c>
      <c r="AT296" s="225" t="s">
        <v>136</v>
      </c>
      <c r="AU296" s="225" t="s">
        <v>85</v>
      </c>
      <c r="AY296" s="19" t="s">
        <v>134</v>
      </c>
      <c r="BE296" s="226">
        <f>IF(N296="základní",J296,0)</f>
        <v>0</v>
      </c>
      <c r="BF296" s="226">
        <f>IF(N296="snížená",J296,0)</f>
        <v>0</v>
      </c>
      <c r="BG296" s="226">
        <f>IF(N296="zákl. přenesená",J296,0)</f>
        <v>0</v>
      </c>
      <c r="BH296" s="226">
        <f>IF(N296="sníž. přenesená",J296,0)</f>
        <v>0</v>
      </c>
      <c r="BI296" s="226">
        <f>IF(N296="nulová",J296,0)</f>
        <v>0</v>
      </c>
      <c r="BJ296" s="19" t="s">
        <v>83</v>
      </c>
      <c r="BK296" s="226">
        <f>ROUND(I296*H296,2)</f>
        <v>0</v>
      </c>
      <c r="BL296" s="19" t="s">
        <v>141</v>
      </c>
      <c r="BM296" s="225" t="s">
        <v>704</v>
      </c>
    </row>
    <row r="297" s="2" customFormat="1">
      <c r="A297" s="40"/>
      <c r="B297" s="41"/>
      <c r="C297" s="42"/>
      <c r="D297" s="227" t="s">
        <v>143</v>
      </c>
      <c r="E297" s="42"/>
      <c r="F297" s="228" t="s">
        <v>448</v>
      </c>
      <c r="G297" s="42"/>
      <c r="H297" s="42"/>
      <c r="I297" s="229"/>
      <c r="J297" s="42"/>
      <c r="K297" s="42"/>
      <c r="L297" s="46"/>
      <c r="M297" s="230"/>
      <c r="N297" s="231"/>
      <c r="O297" s="86"/>
      <c r="P297" s="86"/>
      <c r="Q297" s="86"/>
      <c r="R297" s="86"/>
      <c r="S297" s="86"/>
      <c r="T297" s="87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9" t="s">
        <v>143</v>
      </c>
      <c r="AU297" s="19" t="s">
        <v>85</v>
      </c>
    </row>
    <row r="298" s="13" customFormat="1">
      <c r="A298" s="13"/>
      <c r="B298" s="232"/>
      <c r="C298" s="233"/>
      <c r="D298" s="234" t="s">
        <v>145</v>
      </c>
      <c r="E298" s="235" t="s">
        <v>19</v>
      </c>
      <c r="F298" s="236" t="s">
        <v>690</v>
      </c>
      <c r="G298" s="233"/>
      <c r="H298" s="237">
        <v>72.640000000000001</v>
      </c>
      <c r="I298" s="238"/>
      <c r="J298" s="233"/>
      <c r="K298" s="233"/>
      <c r="L298" s="239"/>
      <c r="M298" s="240"/>
      <c r="N298" s="241"/>
      <c r="O298" s="241"/>
      <c r="P298" s="241"/>
      <c r="Q298" s="241"/>
      <c r="R298" s="241"/>
      <c r="S298" s="241"/>
      <c r="T298" s="242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43" t="s">
        <v>145</v>
      </c>
      <c r="AU298" s="243" t="s">
        <v>85</v>
      </c>
      <c r="AV298" s="13" t="s">
        <v>85</v>
      </c>
      <c r="AW298" s="13" t="s">
        <v>35</v>
      </c>
      <c r="AX298" s="13" t="s">
        <v>76</v>
      </c>
      <c r="AY298" s="243" t="s">
        <v>134</v>
      </c>
    </row>
    <row r="299" s="14" customFormat="1">
      <c r="A299" s="14"/>
      <c r="B299" s="244"/>
      <c r="C299" s="245"/>
      <c r="D299" s="234" t="s">
        <v>145</v>
      </c>
      <c r="E299" s="246" t="s">
        <v>19</v>
      </c>
      <c r="F299" s="247" t="s">
        <v>147</v>
      </c>
      <c r="G299" s="245"/>
      <c r="H299" s="248">
        <v>72.640000000000001</v>
      </c>
      <c r="I299" s="249"/>
      <c r="J299" s="245"/>
      <c r="K299" s="245"/>
      <c r="L299" s="250"/>
      <c r="M299" s="251"/>
      <c r="N299" s="252"/>
      <c r="O299" s="252"/>
      <c r="P299" s="252"/>
      <c r="Q299" s="252"/>
      <c r="R299" s="252"/>
      <c r="S299" s="252"/>
      <c r="T299" s="253"/>
      <c r="U299" s="14"/>
      <c r="V299" s="14"/>
      <c r="W299" s="14"/>
      <c r="X299" s="14"/>
      <c r="Y299" s="14"/>
      <c r="Z299" s="14"/>
      <c r="AA299" s="14"/>
      <c r="AB299" s="14"/>
      <c r="AC299" s="14"/>
      <c r="AD299" s="14"/>
      <c r="AE299" s="14"/>
      <c r="AT299" s="254" t="s">
        <v>145</v>
      </c>
      <c r="AU299" s="254" t="s">
        <v>85</v>
      </c>
      <c r="AV299" s="14" t="s">
        <v>141</v>
      </c>
      <c r="AW299" s="14" t="s">
        <v>35</v>
      </c>
      <c r="AX299" s="14" t="s">
        <v>83</v>
      </c>
      <c r="AY299" s="254" t="s">
        <v>134</v>
      </c>
    </row>
    <row r="300" s="2" customFormat="1" ht="24.15" customHeight="1">
      <c r="A300" s="40"/>
      <c r="B300" s="41"/>
      <c r="C300" s="214" t="s">
        <v>449</v>
      </c>
      <c r="D300" s="214" t="s">
        <v>136</v>
      </c>
      <c r="E300" s="215" t="s">
        <v>450</v>
      </c>
      <c r="F300" s="216" t="s">
        <v>451</v>
      </c>
      <c r="G300" s="217" t="s">
        <v>225</v>
      </c>
      <c r="H300" s="218">
        <v>24.096</v>
      </c>
      <c r="I300" s="219"/>
      <c r="J300" s="220">
        <f>ROUND(I300*H300,2)</f>
        <v>0</v>
      </c>
      <c r="K300" s="216" t="s">
        <v>140</v>
      </c>
      <c r="L300" s="46"/>
      <c r="M300" s="221" t="s">
        <v>19</v>
      </c>
      <c r="N300" s="222" t="s">
        <v>47</v>
      </c>
      <c r="O300" s="86"/>
      <c r="P300" s="223">
        <f>O300*H300</f>
        <v>0</v>
      </c>
      <c r="Q300" s="223">
        <v>0</v>
      </c>
      <c r="R300" s="223">
        <f>Q300*H300</f>
        <v>0</v>
      </c>
      <c r="S300" s="223">
        <v>0</v>
      </c>
      <c r="T300" s="224">
        <f>S300*H300</f>
        <v>0</v>
      </c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R300" s="225" t="s">
        <v>141</v>
      </c>
      <c r="AT300" s="225" t="s">
        <v>136</v>
      </c>
      <c r="AU300" s="225" t="s">
        <v>85</v>
      </c>
      <c r="AY300" s="19" t="s">
        <v>134</v>
      </c>
      <c r="BE300" s="226">
        <f>IF(N300="základní",J300,0)</f>
        <v>0</v>
      </c>
      <c r="BF300" s="226">
        <f>IF(N300="snížená",J300,0)</f>
        <v>0</v>
      </c>
      <c r="BG300" s="226">
        <f>IF(N300="zákl. přenesená",J300,0)</f>
        <v>0</v>
      </c>
      <c r="BH300" s="226">
        <f>IF(N300="sníž. přenesená",J300,0)</f>
        <v>0</v>
      </c>
      <c r="BI300" s="226">
        <f>IF(N300="nulová",J300,0)</f>
        <v>0</v>
      </c>
      <c r="BJ300" s="19" t="s">
        <v>83</v>
      </c>
      <c r="BK300" s="226">
        <f>ROUND(I300*H300,2)</f>
        <v>0</v>
      </c>
      <c r="BL300" s="19" t="s">
        <v>141</v>
      </c>
      <c r="BM300" s="225" t="s">
        <v>705</v>
      </c>
    </row>
    <row r="301" s="2" customFormat="1">
      <c r="A301" s="40"/>
      <c r="B301" s="41"/>
      <c r="C301" s="42"/>
      <c r="D301" s="227" t="s">
        <v>143</v>
      </c>
      <c r="E301" s="42"/>
      <c r="F301" s="228" t="s">
        <v>453</v>
      </c>
      <c r="G301" s="42"/>
      <c r="H301" s="42"/>
      <c r="I301" s="229"/>
      <c r="J301" s="42"/>
      <c r="K301" s="42"/>
      <c r="L301" s="46"/>
      <c r="M301" s="230"/>
      <c r="N301" s="231"/>
      <c r="O301" s="86"/>
      <c r="P301" s="86"/>
      <c r="Q301" s="86"/>
      <c r="R301" s="86"/>
      <c r="S301" s="86"/>
      <c r="T301" s="87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T301" s="19" t="s">
        <v>143</v>
      </c>
      <c r="AU301" s="19" t="s">
        <v>85</v>
      </c>
    </row>
    <row r="302" s="13" customFormat="1">
      <c r="A302" s="13"/>
      <c r="B302" s="232"/>
      <c r="C302" s="233"/>
      <c r="D302" s="234" t="s">
        <v>145</v>
      </c>
      <c r="E302" s="235" t="s">
        <v>19</v>
      </c>
      <c r="F302" s="236" t="s">
        <v>699</v>
      </c>
      <c r="G302" s="233"/>
      <c r="H302" s="237">
        <v>24.096</v>
      </c>
      <c r="I302" s="238"/>
      <c r="J302" s="233"/>
      <c r="K302" s="233"/>
      <c r="L302" s="239"/>
      <c r="M302" s="240"/>
      <c r="N302" s="241"/>
      <c r="O302" s="241"/>
      <c r="P302" s="241"/>
      <c r="Q302" s="241"/>
      <c r="R302" s="241"/>
      <c r="S302" s="241"/>
      <c r="T302" s="242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43" t="s">
        <v>145</v>
      </c>
      <c r="AU302" s="243" t="s">
        <v>85</v>
      </c>
      <c r="AV302" s="13" t="s">
        <v>85</v>
      </c>
      <c r="AW302" s="13" t="s">
        <v>35</v>
      </c>
      <c r="AX302" s="13" t="s">
        <v>76</v>
      </c>
      <c r="AY302" s="243" t="s">
        <v>134</v>
      </c>
    </row>
    <row r="303" s="14" customFormat="1">
      <c r="A303" s="14"/>
      <c r="B303" s="244"/>
      <c r="C303" s="245"/>
      <c r="D303" s="234" t="s">
        <v>145</v>
      </c>
      <c r="E303" s="246" t="s">
        <v>19</v>
      </c>
      <c r="F303" s="247" t="s">
        <v>147</v>
      </c>
      <c r="G303" s="245"/>
      <c r="H303" s="248">
        <v>24.096</v>
      </c>
      <c r="I303" s="249"/>
      <c r="J303" s="245"/>
      <c r="K303" s="245"/>
      <c r="L303" s="250"/>
      <c r="M303" s="251"/>
      <c r="N303" s="252"/>
      <c r="O303" s="252"/>
      <c r="P303" s="252"/>
      <c r="Q303" s="252"/>
      <c r="R303" s="252"/>
      <c r="S303" s="252"/>
      <c r="T303" s="253"/>
      <c r="U303" s="14"/>
      <c r="V303" s="14"/>
      <c r="W303" s="14"/>
      <c r="X303" s="14"/>
      <c r="Y303" s="14"/>
      <c r="Z303" s="14"/>
      <c r="AA303" s="14"/>
      <c r="AB303" s="14"/>
      <c r="AC303" s="14"/>
      <c r="AD303" s="14"/>
      <c r="AE303" s="14"/>
      <c r="AT303" s="254" t="s">
        <v>145</v>
      </c>
      <c r="AU303" s="254" t="s">
        <v>85</v>
      </c>
      <c r="AV303" s="14" t="s">
        <v>141</v>
      </c>
      <c r="AW303" s="14" t="s">
        <v>35</v>
      </c>
      <c r="AX303" s="14" t="s">
        <v>83</v>
      </c>
      <c r="AY303" s="254" t="s">
        <v>134</v>
      </c>
    </row>
    <row r="304" s="12" customFormat="1" ht="22.8" customHeight="1">
      <c r="A304" s="12"/>
      <c r="B304" s="198"/>
      <c r="C304" s="199"/>
      <c r="D304" s="200" t="s">
        <v>75</v>
      </c>
      <c r="E304" s="212" t="s">
        <v>454</v>
      </c>
      <c r="F304" s="212" t="s">
        <v>455</v>
      </c>
      <c r="G304" s="199"/>
      <c r="H304" s="199"/>
      <c r="I304" s="202"/>
      <c r="J304" s="213">
        <f>BK304</f>
        <v>0</v>
      </c>
      <c r="K304" s="199"/>
      <c r="L304" s="204"/>
      <c r="M304" s="205"/>
      <c r="N304" s="206"/>
      <c r="O304" s="206"/>
      <c r="P304" s="207">
        <f>SUM(P305:P308)</f>
        <v>0</v>
      </c>
      <c r="Q304" s="206"/>
      <c r="R304" s="207">
        <f>SUM(R305:R308)</f>
        <v>0</v>
      </c>
      <c r="S304" s="206"/>
      <c r="T304" s="208">
        <f>SUM(T305:T308)</f>
        <v>0</v>
      </c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R304" s="209" t="s">
        <v>83</v>
      </c>
      <c r="AT304" s="210" t="s">
        <v>75</v>
      </c>
      <c r="AU304" s="210" t="s">
        <v>83</v>
      </c>
      <c r="AY304" s="209" t="s">
        <v>134</v>
      </c>
      <c r="BK304" s="211">
        <f>SUM(BK305:BK308)</f>
        <v>0</v>
      </c>
    </row>
    <row r="305" s="2" customFormat="1" ht="24.15" customHeight="1">
      <c r="A305" s="40"/>
      <c r="B305" s="41"/>
      <c r="C305" s="214" t="s">
        <v>456</v>
      </c>
      <c r="D305" s="214" t="s">
        <v>136</v>
      </c>
      <c r="E305" s="215" t="s">
        <v>457</v>
      </c>
      <c r="F305" s="216" t="s">
        <v>458</v>
      </c>
      <c r="G305" s="217" t="s">
        <v>225</v>
      </c>
      <c r="H305" s="218">
        <v>286.89299999999997</v>
      </c>
      <c r="I305" s="219"/>
      <c r="J305" s="220">
        <f>ROUND(I305*H305,2)</f>
        <v>0</v>
      </c>
      <c r="K305" s="216" t="s">
        <v>140</v>
      </c>
      <c r="L305" s="46"/>
      <c r="M305" s="221" t="s">
        <v>19</v>
      </c>
      <c r="N305" s="222" t="s">
        <v>47</v>
      </c>
      <c r="O305" s="86"/>
      <c r="P305" s="223">
        <f>O305*H305</f>
        <v>0</v>
      </c>
      <c r="Q305" s="223">
        <v>0</v>
      </c>
      <c r="R305" s="223">
        <f>Q305*H305</f>
        <v>0</v>
      </c>
      <c r="S305" s="223">
        <v>0</v>
      </c>
      <c r="T305" s="224">
        <f>S305*H305</f>
        <v>0</v>
      </c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R305" s="225" t="s">
        <v>141</v>
      </c>
      <c r="AT305" s="225" t="s">
        <v>136</v>
      </c>
      <c r="AU305" s="225" t="s">
        <v>85</v>
      </c>
      <c r="AY305" s="19" t="s">
        <v>134</v>
      </c>
      <c r="BE305" s="226">
        <f>IF(N305="základní",J305,0)</f>
        <v>0</v>
      </c>
      <c r="BF305" s="226">
        <f>IF(N305="snížená",J305,0)</f>
        <v>0</v>
      </c>
      <c r="BG305" s="226">
        <f>IF(N305="zákl. přenesená",J305,0)</f>
        <v>0</v>
      </c>
      <c r="BH305" s="226">
        <f>IF(N305="sníž. přenesená",J305,0)</f>
        <v>0</v>
      </c>
      <c r="BI305" s="226">
        <f>IF(N305="nulová",J305,0)</f>
        <v>0</v>
      </c>
      <c r="BJ305" s="19" t="s">
        <v>83</v>
      </c>
      <c r="BK305" s="226">
        <f>ROUND(I305*H305,2)</f>
        <v>0</v>
      </c>
      <c r="BL305" s="19" t="s">
        <v>141</v>
      </c>
      <c r="BM305" s="225" t="s">
        <v>706</v>
      </c>
    </row>
    <row r="306" s="2" customFormat="1">
      <c r="A306" s="40"/>
      <c r="B306" s="41"/>
      <c r="C306" s="42"/>
      <c r="D306" s="227" t="s">
        <v>143</v>
      </c>
      <c r="E306" s="42"/>
      <c r="F306" s="228" t="s">
        <v>460</v>
      </c>
      <c r="G306" s="42"/>
      <c r="H306" s="42"/>
      <c r="I306" s="229"/>
      <c r="J306" s="42"/>
      <c r="K306" s="42"/>
      <c r="L306" s="46"/>
      <c r="M306" s="230"/>
      <c r="N306" s="231"/>
      <c r="O306" s="86"/>
      <c r="P306" s="86"/>
      <c r="Q306" s="86"/>
      <c r="R306" s="86"/>
      <c r="S306" s="86"/>
      <c r="T306" s="87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T306" s="19" t="s">
        <v>143</v>
      </c>
      <c r="AU306" s="19" t="s">
        <v>85</v>
      </c>
    </row>
    <row r="307" s="2" customFormat="1" ht="24.15" customHeight="1">
      <c r="A307" s="40"/>
      <c r="B307" s="41"/>
      <c r="C307" s="214" t="s">
        <v>461</v>
      </c>
      <c r="D307" s="214" t="s">
        <v>136</v>
      </c>
      <c r="E307" s="215" t="s">
        <v>462</v>
      </c>
      <c r="F307" s="216" t="s">
        <v>463</v>
      </c>
      <c r="G307" s="217" t="s">
        <v>225</v>
      </c>
      <c r="H307" s="218">
        <v>286.89299999999997</v>
      </c>
      <c r="I307" s="219"/>
      <c r="J307" s="220">
        <f>ROUND(I307*H307,2)</f>
        <v>0</v>
      </c>
      <c r="K307" s="216" t="s">
        <v>140</v>
      </c>
      <c r="L307" s="46"/>
      <c r="M307" s="221" t="s">
        <v>19</v>
      </c>
      <c r="N307" s="222" t="s">
        <v>47</v>
      </c>
      <c r="O307" s="86"/>
      <c r="P307" s="223">
        <f>O307*H307</f>
        <v>0</v>
      </c>
      <c r="Q307" s="223">
        <v>0</v>
      </c>
      <c r="R307" s="223">
        <f>Q307*H307</f>
        <v>0</v>
      </c>
      <c r="S307" s="223">
        <v>0</v>
      </c>
      <c r="T307" s="224">
        <f>S307*H307</f>
        <v>0</v>
      </c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R307" s="225" t="s">
        <v>141</v>
      </c>
      <c r="AT307" s="225" t="s">
        <v>136</v>
      </c>
      <c r="AU307" s="225" t="s">
        <v>85</v>
      </c>
      <c r="AY307" s="19" t="s">
        <v>134</v>
      </c>
      <c r="BE307" s="226">
        <f>IF(N307="základní",J307,0)</f>
        <v>0</v>
      </c>
      <c r="BF307" s="226">
        <f>IF(N307="snížená",J307,0)</f>
        <v>0</v>
      </c>
      <c r="BG307" s="226">
        <f>IF(N307="zákl. přenesená",J307,0)</f>
        <v>0</v>
      </c>
      <c r="BH307" s="226">
        <f>IF(N307="sníž. přenesená",J307,0)</f>
        <v>0</v>
      </c>
      <c r="BI307" s="226">
        <f>IF(N307="nulová",J307,0)</f>
        <v>0</v>
      </c>
      <c r="BJ307" s="19" t="s">
        <v>83</v>
      </c>
      <c r="BK307" s="226">
        <f>ROUND(I307*H307,2)</f>
        <v>0</v>
      </c>
      <c r="BL307" s="19" t="s">
        <v>141</v>
      </c>
      <c r="BM307" s="225" t="s">
        <v>707</v>
      </c>
    </row>
    <row r="308" s="2" customFormat="1">
      <c r="A308" s="40"/>
      <c r="B308" s="41"/>
      <c r="C308" s="42"/>
      <c r="D308" s="227" t="s">
        <v>143</v>
      </c>
      <c r="E308" s="42"/>
      <c r="F308" s="228" t="s">
        <v>465</v>
      </c>
      <c r="G308" s="42"/>
      <c r="H308" s="42"/>
      <c r="I308" s="229"/>
      <c r="J308" s="42"/>
      <c r="K308" s="42"/>
      <c r="L308" s="46"/>
      <c r="M308" s="230"/>
      <c r="N308" s="231"/>
      <c r="O308" s="86"/>
      <c r="P308" s="86"/>
      <c r="Q308" s="86"/>
      <c r="R308" s="86"/>
      <c r="S308" s="86"/>
      <c r="T308" s="87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T308" s="19" t="s">
        <v>143</v>
      </c>
      <c r="AU308" s="19" t="s">
        <v>85</v>
      </c>
    </row>
    <row r="309" s="12" customFormat="1" ht="25.92" customHeight="1">
      <c r="A309" s="12"/>
      <c r="B309" s="198"/>
      <c r="C309" s="199"/>
      <c r="D309" s="200" t="s">
        <v>75</v>
      </c>
      <c r="E309" s="201" t="s">
        <v>466</v>
      </c>
      <c r="F309" s="201" t="s">
        <v>467</v>
      </c>
      <c r="G309" s="199"/>
      <c r="H309" s="199"/>
      <c r="I309" s="202"/>
      <c r="J309" s="203">
        <f>BK309</f>
        <v>0</v>
      </c>
      <c r="K309" s="199"/>
      <c r="L309" s="204"/>
      <c r="M309" s="205"/>
      <c r="N309" s="206"/>
      <c r="O309" s="206"/>
      <c r="P309" s="207">
        <f>SUM(P310:P318)</f>
        <v>0</v>
      </c>
      <c r="Q309" s="206"/>
      <c r="R309" s="207">
        <f>SUM(R310:R318)</f>
        <v>0.041958000000000002</v>
      </c>
      <c r="S309" s="206"/>
      <c r="T309" s="208">
        <f>SUM(T310:T318)</f>
        <v>0</v>
      </c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R309" s="209" t="s">
        <v>85</v>
      </c>
      <c r="AT309" s="210" t="s">
        <v>75</v>
      </c>
      <c r="AU309" s="210" t="s">
        <v>76</v>
      </c>
      <c r="AY309" s="209" t="s">
        <v>134</v>
      </c>
      <c r="BK309" s="211">
        <f>SUM(BK310:BK318)</f>
        <v>0</v>
      </c>
    </row>
    <row r="310" s="2" customFormat="1" ht="16.5" customHeight="1">
      <c r="A310" s="40"/>
      <c r="B310" s="41"/>
      <c r="C310" s="214" t="s">
        <v>468</v>
      </c>
      <c r="D310" s="214" t="s">
        <v>136</v>
      </c>
      <c r="E310" s="215" t="s">
        <v>469</v>
      </c>
      <c r="F310" s="216" t="s">
        <v>470</v>
      </c>
      <c r="G310" s="217" t="s">
        <v>139</v>
      </c>
      <c r="H310" s="218">
        <v>120</v>
      </c>
      <c r="I310" s="219"/>
      <c r="J310" s="220">
        <f>ROUND(I310*H310,2)</f>
        <v>0</v>
      </c>
      <c r="K310" s="216" t="s">
        <v>140</v>
      </c>
      <c r="L310" s="46"/>
      <c r="M310" s="221" t="s">
        <v>19</v>
      </c>
      <c r="N310" s="222" t="s">
        <v>47</v>
      </c>
      <c r="O310" s="86"/>
      <c r="P310" s="223">
        <f>O310*H310</f>
        <v>0</v>
      </c>
      <c r="Q310" s="223">
        <v>0</v>
      </c>
      <c r="R310" s="223">
        <f>Q310*H310</f>
        <v>0</v>
      </c>
      <c r="S310" s="223">
        <v>0</v>
      </c>
      <c r="T310" s="224">
        <f>S310*H310</f>
        <v>0</v>
      </c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R310" s="225" t="s">
        <v>229</v>
      </c>
      <c r="AT310" s="225" t="s">
        <v>136</v>
      </c>
      <c r="AU310" s="225" t="s">
        <v>83</v>
      </c>
      <c r="AY310" s="19" t="s">
        <v>134</v>
      </c>
      <c r="BE310" s="226">
        <f>IF(N310="základní",J310,0)</f>
        <v>0</v>
      </c>
      <c r="BF310" s="226">
        <f>IF(N310="snížená",J310,0)</f>
        <v>0</v>
      </c>
      <c r="BG310" s="226">
        <f>IF(N310="zákl. přenesená",J310,0)</f>
        <v>0</v>
      </c>
      <c r="BH310" s="226">
        <f>IF(N310="sníž. přenesená",J310,0)</f>
        <v>0</v>
      </c>
      <c r="BI310" s="226">
        <f>IF(N310="nulová",J310,0)</f>
        <v>0</v>
      </c>
      <c r="BJ310" s="19" t="s">
        <v>83</v>
      </c>
      <c r="BK310" s="226">
        <f>ROUND(I310*H310,2)</f>
        <v>0</v>
      </c>
      <c r="BL310" s="19" t="s">
        <v>229</v>
      </c>
      <c r="BM310" s="225" t="s">
        <v>708</v>
      </c>
    </row>
    <row r="311" s="2" customFormat="1">
      <c r="A311" s="40"/>
      <c r="B311" s="41"/>
      <c r="C311" s="42"/>
      <c r="D311" s="227" t="s">
        <v>143</v>
      </c>
      <c r="E311" s="42"/>
      <c r="F311" s="228" t="s">
        <v>472</v>
      </c>
      <c r="G311" s="42"/>
      <c r="H311" s="42"/>
      <c r="I311" s="229"/>
      <c r="J311" s="42"/>
      <c r="K311" s="42"/>
      <c r="L311" s="46"/>
      <c r="M311" s="230"/>
      <c r="N311" s="231"/>
      <c r="O311" s="86"/>
      <c r="P311" s="86"/>
      <c r="Q311" s="86"/>
      <c r="R311" s="86"/>
      <c r="S311" s="86"/>
      <c r="T311" s="87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T311" s="19" t="s">
        <v>143</v>
      </c>
      <c r="AU311" s="19" t="s">
        <v>83</v>
      </c>
    </row>
    <row r="312" s="13" customFormat="1">
      <c r="A312" s="13"/>
      <c r="B312" s="232"/>
      <c r="C312" s="233"/>
      <c r="D312" s="234" t="s">
        <v>145</v>
      </c>
      <c r="E312" s="235" t="s">
        <v>19</v>
      </c>
      <c r="F312" s="236" t="s">
        <v>709</v>
      </c>
      <c r="G312" s="233"/>
      <c r="H312" s="237">
        <v>120</v>
      </c>
      <c r="I312" s="238"/>
      <c r="J312" s="233"/>
      <c r="K312" s="233"/>
      <c r="L312" s="239"/>
      <c r="M312" s="240"/>
      <c r="N312" s="241"/>
      <c r="O312" s="241"/>
      <c r="P312" s="241"/>
      <c r="Q312" s="241"/>
      <c r="R312" s="241"/>
      <c r="S312" s="241"/>
      <c r="T312" s="242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43" t="s">
        <v>145</v>
      </c>
      <c r="AU312" s="243" t="s">
        <v>83</v>
      </c>
      <c r="AV312" s="13" t="s">
        <v>85</v>
      </c>
      <c r="AW312" s="13" t="s">
        <v>35</v>
      </c>
      <c r="AX312" s="13" t="s">
        <v>76</v>
      </c>
      <c r="AY312" s="243" t="s">
        <v>134</v>
      </c>
    </row>
    <row r="313" s="14" customFormat="1">
      <c r="A313" s="14"/>
      <c r="B313" s="244"/>
      <c r="C313" s="245"/>
      <c r="D313" s="234" t="s">
        <v>145</v>
      </c>
      <c r="E313" s="246" t="s">
        <v>19</v>
      </c>
      <c r="F313" s="247" t="s">
        <v>147</v>
      </c>
      <c r="G313" s="245"/>
      <c r="H313" s="248">
        <v>120</v>
      </c>
      <c r="I313" s="249"/>
      <c r="J313" s="245"/>
      <c r="K313" s="245"/>
      <c r="L313" s="250"/>
      <c r="M313" s="251"/>
      <c r="N313" s="252"/>
      <c r="O313" s="252"/>
      <c r="P313" s="252"/>
      <c r="Q313" s="252"/>
      <c r="R313" s="252"/>
      <c r="S313" s="252"/>
      <c r="T313" s="253"/>
      <c r="U313" s="14"/>
      <c r="V313" s="14"/>
      <c r="W313" s="14"/>
      <c r="X313" s="14"/>
      <c r="Y313" s="14"/>
      <c r="Z313" s="14"/>
      <c r="AA313" s="14"/>
      <c r="AB313" s="14"/>
      <c r="AC313" s="14"/>
      <c r="AD313" s="14"/>
      <c r="AE313" s="14"/>
      <c r="AT313" s="254" t="s">
        <v>145</v>
      </c>
      <c r="AU313" s="254" t="s">
        <v>83</v>
      </c>
      <c r="AV313" s="14" t="s">
        <v>141</v>
      </c>
      <c r="AW313" s="14" t="s">
        <v>35</v>
      </c>
      <c r="AX313" s="14" t="s">
        <v>83</v>
      </c>
      <c r="AY313" s="254" t="s">
        <v>134</v>
      </c>
    </row>
    <row r="314" s="2" customFormat="1" ht="16.5" customHeight="1">
      <c r="A314" s="40"/>
      <c r="B314" s="41"/>
      <c r="C314" s="255" t="s">
        <v>474</v>
      </c>
      <c r="D314" s="255" t="s">
        <v>236</v>
      </c>
      <c r="E314" s="256" t="s">
        <v>475</v>
      </c>
      <c r="F314" s="257" t="s">
        <v>476</v>
      </c>
      <c r="G314" s="258" t="s">
        <v>139</v>
      </c>
      <c r="H314" s="259">
        <v>139.86000000000001</v>
      </c>
      <c r="I314" s="260"/>
      <c r="J314" s="261">
        <f>ROUND(I314*H314,2)</f>
        <v>0</v>
      </c>
      <c r="K314" s="257" t="s">
        <v>140</v>
      </c>
      <c r="L314" s="262"/>
      <c r="M314" s="263" t="s">
        <v>19</v>
      </c>
      <c r="N314" s="264" t="s">
        <v>47</v>
      </c>
      <c r="O314" s="86"/>
      <c r="P314" s="223">
        <f>O314*H314</f>
        <v>0</v>
      </c>
      <c r="Q314" s="223">
        <v>0.00029999999999999997</v>
      </c>
      <c r="R314" s="223">
        <f>Q314*H314</f>
        <v>0.041958000000000002</v>
      </c>
      <c r="S314" s="223">
        <v>0</v>
      </c>
      <c r="T314" s="224">
        <f>S314*H314</f>
        <v>0</v>
      </c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R314" s="225" t="s">
        <v>326</v>
      </c>
      <c r="AT314" s="225" t="s">
        <v>236</v>
      </c>
      <c r="AU314" s="225" t="s">
        <v>83</v>
      </c>
      <c r="AY314" s="19" t="s">
        <v>134</v>
      </c>
      <c r="BE314" s="226">
        <f>IF(N314="základní",J314,0)</f>
        <v>0</v>
      </c>
      <c r="BF314" s="226">
        <f>IF(N314="snížená",J314,0)</f>
        <v>0</v>
      </c>
      <c r="BG314" s="226">
        <f>IF(N314="zákl. přenesená",J314,0)</f>
        <v>0</v>
      </c>
      <c r="BH314" s="226">
        <f>IF(N314="sníž. přenesená",J314,0)</f>
        <v>0</v>
      </c>
      <c r="BI314" s="226">
        <f>IF(N314="nulová",J314,0)</f>
        <v>0</v>
      </c>
      <c r="BJ314" s="19" t="s">
        <v>83</v>
      </c>
      <c r="BK314" s="226">
        <f>ROUND(I314*H314,2)</f>
        <v>0</v>
      </c>
      <c r="BL314" s="19" t="s">
        <v>229</v>
      </c>
      <c r="BM314" s="225" t="s">
        <v>710</v>
      </c>
    </row>
    <row r="315" s="13" customFormat="1">
      <c r="A315" s="13"/>
      <c r="B315" s="232"/>
      <c r="C315" s="233"/>
      <c r="D315" s="234" t="s">
        <v>145</v>
      </c>
      <c r="E315" s="235" t="s">
        <v>19</v>
      </c>
      <c r="F315" s="236" t="s">
        <v>711</v>
      </c>
      <c r="G315" s="233"/>
      <c r="H315" s="237">
        <v>139.86000000000001</v>
      </c>
      <c r="I315" s="238"/>
      <c r="J315" s="233"/>
      <c r="K315" s="233"/>
      <c r="L315" s="239"/>
      <c r="M315" s="240"/>
      <c r="N315" s="241"/>
      <c r="O315" s="241"/>
      <c r="P315" s="241"/>
      <c r="Q315" s="241"/>
      <c r="R315" s="241"/>
      <c r="S315" s="241"/>
      <c r="T315" s="242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43" t="s">
        <v>145</v>
      </c>
      <c r="AU315" s="243" t="s">
        <v>83</v>
      </c>
      <c r="AV315" s="13" t="s">
        <v>85</v>
      </c>
      <c r="AW315" s="13" t="s">
        <v>35</v>
      </c>
      <c r="AX315" s="13" t="s">
        <v>76</v>
      </c>
      <c r="AY315" s="243" t="s">
        <v>134</v>
      </c>
    </row>
    <row r="316" s="14" customFormat="1">
      <c r="A316" s="14"/>
      <c r="B316" s="244"/>
      <c r="C316" s="245"/>
      <c r="D316" s="234" t="s">
        <v>145</v>
      </c>
      <c r="E316" s="246" t="s">
        <v>19</v>
      </c>
      <c r="F316" s="247" t="s">
        <v>147</v>
      </c>
      <c r="G316" s="245"/>
      <c r="H316" s="248">
        <v>139.86000000000001</v>
      </c>
      <c r="I316" s="249"/>
      <c r="J316" s="245"/>
      <c r="K316" s="245"/>
      <c r="L316" s="250"/>
      <c r="M316" s="251"/>
      <c r="N316" s="252"/>
      <c r="O316" s="252"/>
      <c r="P316" s="252"/>
      <c r="Q316" s="252"/>
      <c r="R316" s="252"/>
      <c r="S316" s="252"/>
      <c r="T316" s="253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T316" s="254" t="s">
        <v>145</v>
      </c>
      <c r="AU316" s="254" t="s">
        <v>83</v>
      </c>
      <c r="AV316" s="14" t="s">
        <v>141</v>
      </c>
      <c r="AW316" s="14" t="s">
        <v>35</v>
      </c>
      <c r="AX316" s="14" t="s">
        <v>83</v>
      </c>
      <c r="AY316" s="254" t="s">
        <v>134</v>
      </c>
    </row>
    <row r="317" s="2" customFormat="1" ht="24.15" customHeight="1">
      <c r="A317" s="40"/>
      <c r="B317" s="41"/>
      <c r="C317" s="214" t="s">
        <v>479</v>
      </c>
      <c r="D317" s="214" t="s">
        <v>136</v>
      </c>
      <c r="E317" s="215" t="s">
        <v>480</v>
      </c>
      <c r="F317" s="216" t="s">
        <v>481</v>
      </c>
      <c r="G317" s="217" t="s">
        <v>225</v>
      </c>
      <c r="H317" s="218">
        <v>0.042000000000000003</v>
      </c>
      <c r="I317" s="219"/>
      <c r="J317" s="220">
        <f>ROUND(I317*H317,2)</f>
        <v>0</v>
      </c>
      <c r="K317" s="216" t="s">
        <v>140</v>
      </c>
      <c r="L317" s="46"/>
      <c r="M317" s="221" t="s">
        <v>19</v>
      </c>
      <c r="N317" s="222" t="s">
        <v>47</v>
      </c>
      <c r="O317" s="86"/>
      <c r="P317" s="223">
        <f>O317*H317</f>
        <v>0</v>
      </c>
      <c r="Q317" s="223">
        <v>0</v>
      </c>
      <c r="R317" s="223">
        <f>Q317*H317</f>
        <v>0</v>
      </c>
      <c r="S317" s="223">
        <v>0</v>
      </c>
      <c r="T317" s="224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25" t="s">
        <v>229</v>
      </c>
      <c r="AT317" s="225" t="s">
        <v>136</v>
      </c>
      <c r="AU317" s="225" t="s">
        <v>83</v>
      </c>
      <c r="AY317" s="19" t="s">
        <v>134</v>
      </c>
      <c r="BE317" s="226">
        <f>IF(N317="základní",J317,0)</f>
        <v>0</v>
      </c>
      <c r="BF317" s="226">
        <f>IF(N317="snížená",J317,0)</f>
        <v>0</v>
      </c>
      <c r="BG317" s="226">
        <f>IF(N317="zákl. přenesená",J317,0)</f>
        <v>0</v>
      </c>
      <c r="BH317" s="226">
        <f>IF(N317="sníž. přenesená",J317,0)</f>
        <v>0</v>
      </c>
      <c r="BI317" s="226">
        <f>IF(N317="nulová",J317,0)</f>
        <v>0</v>
      </c>
      <c r="BJ317" s="19" t="s">
        <v>83</v>
      </c>
      <c r="BK317" s="226">
        <f>ROUND(I317*H317,2)</f>
        <v>0</v>
      </c>
      <c r="BL317" s="19" t="s">
        <v>229</v>
      </c>
      <c r="BM317" s="225" t="s">
        <v>712</v>
      </c>
    </row>
    <row r="318" s="2" customFormat="1">
      <c r="A318" s="40"/>
      <c r="B318" s="41"/>
      <c r="C318" s="42"/>
      <c r="D318" s="227" t="s">
        <v>143</v>
      </c>
      <c r="E318" s="42"/>
      <c r="F318" s="228" t="s">
        <v>483</v>
      </c>
      <c r="G318" s="42"/>
      <c r="H318" s="42"/>
      <c r="I318" s="229"/>
      <c r="J318" s="42"/>
      <c r="K318" s="42"/>
      <c r="L318" s="46"/>
      <c r="M318" s="275"/>
      <c r="N318" s="276"/>
      <c r="O318" s="277"/>
      <c r="P318" s="277"/>
      <c r="Q318" s="277"/>
      <c r="R318" s="277"/>
      <c r="S318" s="277"/>
      <c r="T318" s="278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9" t="s">
        <v>143</v>
      </c>
      <c r="AU318" s="19" t="s">
        <v>83</v>
      </c>
    </row>
    <row r="319" s="2" customFormat="1" ht="6.96" customHeight="1">
      <c r="A319" s="40"/>
      <c r="B319" s="61"/>
      <c r="C319" s="62"/>
      <c r="D319" s="62"/>
      <c r="E319" s="62"/>
      <c r="F319" s="62"/>
      <c r="G319" s="62"/>
      <c r="H319" s="62"/>
      <c r="I319" s="62"/>
      <c r="J319" s="62"/>
      <c r="K319" s="62"/>
      <c r="L319" s="46"/>
      <c r="M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</row>
  </sheetData>
  <sheetProtection sheet="1" autoFilter="0" formatColumns="0" formatRows="0" objects="1" scenarios="1" spinCount="100000" saltValue="m/Ypyf/qTJpYE27nshbq2jHQNt5BfEpzsUlbOt+V5vpj+Txg84k3/RBoCPckVwNjDHxpQpMi+slg27Ik1dKMow==" hashValue="2vhbQHrpXE02jfHmJhkTE9PQHYSKlZaYebN0Ia7NmRLKOfjAcDy/HkjkJMPdyczg8Hm0khQNigj+iW0VXxFSjw==" algorithmName="SHA-512" password="CC35"/>
  <autoFilter ref="C91:K318"/>
  <mergeCells count="12">
    <mergeCell ref="E7:H7"/>
    <mergeCell ref="E9:H9"/>
    <mergeCell ref="E11:H11"/>
    <mergeCell ref="E20:H20"/>
    <mergeCell ref="E29:H29"/>
    <mergeCell ref="E50:H50"/>
    <mergeCell ref="E52:H52"/>
    <mergeCell ref="E54:H54"/>
    <mergeCell ref="E80:H80"/>
    <mergeCell ref="E82:H82"/>
    <mergeCell ref="E84:H84"/>
    <mergeCell ref="L2:V2"/>
  </mergeCells>
  <hyperlinks>
    <hyperlink ref="F96" r:id="rId1" display="https://podminky.urs.cz/item/CS_URS_2025_01/113106123"/>
    <hyperlink ref="F100" r:id="rId2" display="https://podminky.urs.cz/item/CS_URS_2025_01/113107122"/>
    <hyperlink ref="F104" r:id="rId3" display="https://podminky.urs.cz/item/CS_URS_2025_01/113107131"/>
    <hyperlink ref="F108" r:id="rId4" display="https://podminky.urs.cz/item/CS_URS_2025_01/113107142"/>
    <hyperlink ref="F112" r:id="rId5" display="https://podminky.urs.cz/item/CS_URS_2025_01/113107222"/>
    <hyperlink ref="F116" r:id="rId6" display="https://podminky.urs.cz/item/CS_URS_2025_01/113107230"/>
    <hyperlink ref="F120" r:id="rId7" display="https://podminky.urs.cz/item/CS_URS_2025_01/113107241"/>
    <hyperlink ref="F124" r:id="rId8" display="https://podminky.urs.cz/item/CS_URS_2025_01/113202111"/>
    <hyperlink ref="F128" r:id="rId9" display="https://podminky.urs.cz/item/CS_URS_2025_01/121151113"/>
    <hyperlink ref="F135" r:id="rId10" display="https://podminky.urs.cz/item/CS_URS_2025_01/162251102"/>
    <hyperlink ref="F139" r:id="rId11" display="https://podminky.urs.cz/item/CS_URS_2025_01/162751117"/>
    <hyperlink ref="F143" r:id="rId12" display="https://podminky.urs.cz/item/CS_URS_2025_01/171201201"/>
    <hyperlink ref="F147" r:id="rId13" display="https://podminky.urs.cz/item/CS_URS_2025_01/171201231"/>
    <hyperlink ref="F151" r:id="rId14" display="https://podminky.urs.cz/item/CS_URS_2025_01/181311103"/>
    <hyperlink ref="F158" r:id="rId15" display="https://podminky.urs.cz/item/CS_URS_2025_01/181411131"/>
    <hyperlink ref="F165" r:id="rId16" display="https://podminky.urs.cz/item/CS_URS_2025_01/181951111"/>
    <hyperlink ref="F169" r:id="rId17" display="https://podminky.urs.cz/item/CS_URS_2025_01/181951112"/>
    <hyperlink ref="F173" r:id="rId18" display="https://podminky.urs.cz/item/CS_URS_2025_01/184818231"/>
    <hyperlink ref="F178" r:id="rId19" display="https://podminky.urs.cz/item/CS_URS_2025_01/564851111"/>
    <hyperlink ref="F183" r:id="rId20" display="https://podminky.urs.cz/item/CS_URS_2025_01/565145101"/>
    <hyperlink ref="F190" r:id="rId21" display="https://podminky.urs.cz/item/CS_URS_2025_01/573111112"/>
    <hyperlink ref="F194" r:id="rId22" display="https://podminky.urs.cz/item/CS_URS_2025_01/573211109"/>
    <hyperlink ref="F198" r:id="rId23" display="https://podminky.urs.cz/item/CS_URS_2025_01/577144111"/>
    <hyperlink ref="F202" r:id="rId24" display="https://podminky.urs.cz/item/CS_URS_2025_01/596211112"/>
    <hyperlink ref="F213" r:id="rId25" display="https://podminky.urs.cz/item/CS_URS_2025_01/596212210"/>
    <hyperlink ref="F229" r:id="rId26" display="https://podminky.urs.cz/item/CS_URS_2025_01/916131113"/>
    <hyperlink ref="F235" r:id="rId27" display="https://podminky.urs.cz/item/CS_URS_2025_01/916231113"/>
    <hyperlink ref="F241" r:id="rId28" display="https://podminky.urs.cz/item/CS_URS_2025_01/916991121"/>
    <hyperlink ref="F246" r:id="rId29" display="https://podminky.urs.cz/item/CS_URS_2025_01/919112222"/>
    <hyperlink ref="F251" r:id="rId30" display="https://podminky.urs.cz/item/CS_URS_2025_01/919122121"/>
    <hyperlink ref="F256" r:id="rId31" display="https://podminky.urs.cz/item/CS_URS_2025_01/919735112"/>
    <hyperlink ref="F260" r:id="rId32" display="https://podminky.urs.cz/item/CS_URS_2025_01/938908411"/>
    <hyperlink ref="F265" r:id="rId33" display="https://podminky.urs.cz/item/CS_URS_2025_01/997221551"/>
    <hyperlink ref="F269" r:id="rId34" display="https://podminky.urs.cz/item/CS_URS_2025_01/997221559"/>
    <hyperlink ref="F273" r:id="rId35" display="https://podminky.urs.cz/item/CS_URS_2025_01/997221561"/>
    <hyperlink ref="F278" r:id="rId36" display="https://podminky.urs.cz/item/CS_URS_2025_01/997221569"/>
    <hyperlink ref="F282" r:id="rId37" display="https://podminky.urs.cz/item/CS_URS_2025_01/997221571"/>
    <hyperlink ref="F287" r:id="rId38" display="https://podminky.urs.cz/item/CS_URS_2025_01/997221579"/>
    <hyperlink ref="F291" r:id="rId39" display="https://podminky.urs.cz/item/CS_URS_2025_01/997221861"/>
    <hyperlink ref="F297" r:id="rId40" display="https://podminky.urs.cz/item/CS_URS_2025_01/997221873"/>
    <hyperlink ref="F301" r:id="rId41" display="https://podminky.urs.cz/item/CS_URS_2025_01/997221875"/>
    <hyperlink ref="F306" r:id="rId42" display="https://podminky.urs.cz/item/CS_URS_2025_01/998223011"/>
    <hyperlink ref="F308" r:id="rId43" display="https://podminky.urs.cz/item/CS_URS_2025_01/998223091"/>
    <hyperlink ref="F311" r:id="rId44" display="https://podminky.urs.cz/item/CS_URS_2025_01/711161173"/>
    <hyperlink ref="F318" r:id="rId45" display="https://podminky.urs.cz/item/CS_URS_2025_01/998711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6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99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85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Chodníky Chodovická úsek od ul. Náchodská po ul. Běchorská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104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713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24. 6. 2025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19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27</v>
      </c>
      <c r="F15" s="40"/>
      <c r="G15" s="40"/>
      <c r="H15" s="40"/>
      <c r="I15" s="144" t="s">
        <v>28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29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28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31</v>
      </c>
      <c r="E20" s="40"/>
      <c r="F20" s="40"/>
      <c r="G20" s="40"/>
      <c r="H20" s="40"/>
      <c r="I20" s="144" t="s">
        <v>26</v>
      </c>
      <c r="J20" s="135" t="s">
        <v>32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33</v>
      </c>
      <c r="F21" s="40"/>
      <c r="G21" s="40"/>
      <c r="H21" s="40"/>
      <c r="I21" s="144" t="s">
        <v>28</v>
      </c>
      <c r="J21" s="135" t="s">
        <v>34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37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38</v>
      </c>
      <c r="F24" s="40"/>
      <c r="G24" s="40"/>
      <c r="H24" s="40"/>
      <c r="I24" s="144" t="s">
        <v>28</v>
      </c>
      <c r="J24" s="135" t="s">
        <v>39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40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42</v>
      </c>
      <c r="E30" s="40"/>
      <c r="F30" s="40"/>
      <c r="G30" s="40"/>
      <c r="H30" s="40"/>
      <c r="I30" s="40"/>
      <c r="J30" s="155">
        <f>ROUND(J84,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44</v>
      </c>
      <c r="G32" s="40"/>
      <c r="H32" s="40"/>
      <c r="I32" s="156" t="s">
        <v>43</v>
      </c>
      <c r="J32" s="156" t="s">
        <v>45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46</v>
      </c>
      <c r="E33" s="144" t="s">
        <v>47</v>
      </c>
      <c r="F33" s="158">
        <f>ROUND((SUM(BE84:BE113)),  2)</f>
        <v>0</v>
      </c>
      <c r="G33" s="40"/>
      <c r="H33" s="40"/>
      <c r="I33" s="159">
        <v>0.20999999999999999</v>
      </c>
      <c r="J33" s="158">
        <f>ROUND(((SUM(BE84:BE113))*I33),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48</v>
      </c>
      <c r="F34" s="158">
        <f>ROUND((SUM(BF84:BF113)),  2)</f>
        <v>0</v>
      </c>
      <c r="G34" s="40"/>
      <c r="H34" s="40"/>
      <c r="I34" s="159">
        <v>0.12</v>
      </c>
      <c r="J34" s="158">
        <f>ROUND(((SUM(BF84:BF113))*I34),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49</v>
      </c>
      <c r="F35" s="158">
        <f>ROUND((SUM(BG84:BG113)),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50</v>
      </c>
      <c r="F36" s="158">
        <f>ROUND((SUM(BH84:BH113)),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51</v>
      </c>
      <c r="F37" s="158">
        <f>ROUND((SUM(BI84:BI113)),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52</v>
      </c>
      <c r="E39" s="162"/>
      <c r="F39" s="162"/>
      <c r="G39" s="163" t="s">
        <v>53</v>
      </c>
      <c r="H39" s="164" t="s">
        <v>54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Chodníky Chodovická úsek od ul. Náchodská po ul. Běchorská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ON - Ostatní náklady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MČ Praha 20</v>
      </c>
      <c r="G52" s="42"/>
      <c r="H52" s="42"/>
      <c r="I52" s="34" t="s">
        <v>23</v>
      </c>
      <c r="J52" s="74" t="str">
        <f>IF(J12="","",J12)</f>
        <v>24. 6. 2025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>MČ Praha 20 - Horní Počernice</v>
      </c>
      <c r="G54" s="42"/>
      <c r="H54" s="42"/>
      <c r="I54" s="34" t="s">
        <v>31</v>
      </c>
      <c r="J54" s="38" t="str">
        <f>E21</f>
        <v>Pro-consult s.r.o., Jankovcova 1055/13, Praha 7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40.0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TMI Building s.r.o., Kakosova 1189/8, Praha 5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109</v>
      </c>
      <c r="D57" s="173"/>
      <c r="E57" s="173"/>
      <c r="F57" s="173"/>
      <c r="G57" s="173"/>
      <c r="H57" s="173"/>
      <c r="I57" s="173"/>
      <c r="J57" s="174" t="s">
        <v>110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74</v>
      </c>
      <c r="D59" s="42"/>
      <c r="E59" s="42"/>
      <c r="F59" s="42"/>
      <c r="G59" s="42"/>
      <c r="H59" s="42"/>
      <c r="I59" s="42"/>
      <c r="J59" s="104">
        <f>J84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76"/>
      <c r="C60" s="177"/>
      <c r="D60" s="178" t="s">
        <v>714</v>
      </c>
      <c r="E60" s="179"/>
      <c r="F60" s="179"/>
      <c r="G60" s="179"/>
      <c r="H60" s="179"/>
      <c r="I60" s="179"/>
      <c r="J60" s="180">
        <f>J85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715</v>
      </c>
      <c r="E61" s="184"/>
      <c r="F61" s="184"/>
      <c r="G61" s="184"/>
      <c r="H61" s="184"/>
      <c r="I61" s="184"/>
      <c r="J61" s="185">
        <f>J86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716</v>
      </c>
      <c r="E62" s="184"/>
      <c r="F62" s="184"/>
      <c r="G62" s="184"/>
      <c r="H62" s="184"/>
      <c r="I62" s="184"/>
      <c r="J62" s="185">
        <f>J100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717</v>
      </c>
      <c r="E63" s="184"/>
      <c r="F63" s="184"/>
      <c r="G63" s="184"/>
      <c r="H63" s="184"/>
      <c r="I63" s="184"/>
      <c r="J63" s="185">
        <f>J103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82"/>
      <c r="C64" s="127"/>
      <c r="D64" s="183" t="s">
        <v>718</v>
      </c>
      <c r="E64" s="184"/>
      <c r="F64" s="184"/>
      <c r="G64" s="184"/>
      <c r="H64" s="184"/>
      <c r="I64" s="184"/>
      <c r="J64" s="185">
        <f>J109</f>
        <v>0</v>
      </c>
      <c r="K64" s="127"/>
      <c r="L64" s="186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40"/>
      <c r="B65" s="41"/>
      <c r="C65" s="42"/>
      <c r="D65" s="42"/>
      <c r="E65" s="42"/>
      <c r="F65" s="42"/>
      <c r="G65" s="42"/>
      <c r="H65" s="42"/>
      <c r="I65" s="42"/>
      <c r="J65" s="42"/>
      <c r="K65" s="42"/>
      <c r="L65" s="14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 s="2" customFormat="1" ht="6.96" customHeight="1">
      <c r="A66" s="40"/>
      <c r="B66" s="61"/>
      <c r="C66" s="62"/>
      <c r="D66" s="62"/>
      <c r="E66" s="62"/>
      <c r="F66" s="62"/>
      <c r="G66" s="62"/>
      <c r="H66" s="62"/>
      <c r="I66" s="62"/>
      <c r="J66" s="62"/>
      <c r="K66" s="62"/>
      <c r="L66" s="146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</row>
    <row r="70" s="2" customFormat="1" ht="6.96" customHeight="1">
      <c r="A70" s="40"/>
      <c r="B70" s="63"/>
      <c r="C70" s="64"/>
      <c r="D70" s="64"/>
      <c r="E70" s="64"/>
      <c r="F70" s="64"/>
      <c r="G70" s="64"/>
      <c r="H70" s="64"/>
      <c r="I70" s="64"/>
      <c r="J70" s="64"/>
      <c r="K70" s="64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24.96" customHeight="1">
      <c r="A71" s="40"/>
      <c r="B71" s="41"/>
      <c r="C71" s="25" t="s">
        <v>119</v>
      </c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6.96" customHeight="1">
      <c r="A72" s="40"/>
      <c r="B72" s="41"/>
      <c r="C72" s="42"/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2" customHeight="1">
      <c r="A73" s="40"/>
      <c r="B73" s="41"/>
      <c r="C73" s="34" t="s">
        <v>16</v>
      </c>
      <c r="D73" s="42"/>
      <c r="E73" s="42"/>
      <c r="F73" s="42"/>
      <c r="G73" s="42"/>
      <c r="H73" s="42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6.5" customHeight="1">
      <c r="A74" s="40"/>
      <c r="B74" s="41"/>
      <c r="C74" s="42"/>
      <c r="D74" s="42"/>
      <c r="E74" s="171" t="str">
        <f>E7</f>
        <v>Chodníky Chodovická úsek od ul. Náchodská po ul. Běchorská</v>
      </c>
      <c r="F74" s="34"/>
      <c r="G74" s="34"/>
      <c r="H74" s="34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2" customHeight="1">
      <c r="A75" s="40"/>
      <c r="B75" s="41"/>
      <c r="C75" s="34" t="s">
        <v>104</v>
      </c>
      <c r="D75" s="42"/>
      <c r="E75" s="42"/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16.5" customHeight="1">
      <c r="A76" s="40"/>
      <c r="B76" s="41"/>
      <c r="C76" s="42"/>
      <c r="D76" s="42"/>
      <c r="E76" s="71" t="str">
        <f>E9</f>
        <v>ON - Ostatní náklady</v>
      </c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6.96" customHeight="1">
      <c r="A77" s="40"/>
      <c r="B77" s="41"/>
      <c r="C77" s="42"/>
      <c r="D77" s="42"/>
      <c r="E77" s="42"/>
      <c r="F77" s="42"/>
      <c r="G77" s="42"/>
      <c r="H77" s="42"/>
      <c r="I77" s="42"/>
      <c r="J77" s="42"/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12" customHeight="1">
      <c r="A78" s="40"/>
      <c r="B78" s="41"/>
      <c r="C78" s="34" t="s">
        <v>21</v>
      </c>
      <c r="D78" s="42"/>
      <c r="E78" s="42"/>
      <c r="F78" s="29" t="str">
        <f>F12</f>
        <v>MČ Praha 20</v>
      </c>
      <c r="G78" s="42"/>
      <c r="H78" s="42"/>
      <c r="I78" s="34" t="s">
        <v>23</v>
      </c>
      <c r="J78" s="74" t="str">
        <f>IF(J12="","",J12)</f>
        <v>24. 6. 2025</v>
      </c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6.96" customHeight="1">
      <c r="A79" s="40"/>
      <c r="B79" s="41"/>
      <c r="C79" s="42"/>
      <c r="D79" s="42"/>
      <c r="E79" s="42"/>
      <c r="F79" s="42"/>
      <c r="G79" s="42"/>
      <c r="H79" s="42"/>
      <c r="I79" s="42"/>
      <c r="J79" s="42"/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40.05" customHeight="1">
      <c r="A80" s="40"/>
      <c r="B80" s="41"/>
      <c r="C80" s="34" t="s">
        <v>25</v>
      </c>
      <c r="D80" s="42"/>
      <c r="E80" s="42"/>
      <c r="F80" s="29" t="str">
        <f>E15</f>
        <v>MČ Praha 20 - Horní Počernice</v>
      </c>
      <c r="G80" s="42"/>
      <c r="H80" s="42"/>
      <c r="I80" s="34" t="s">
        <v>31</v>
      </c>
      <c r="J80" s="38" t="str">
        <f>E21</f>
        <v>Pro-consult s.r.o., Jankovcova 1055/13, Praha 7</v>
      </c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40.05" customHeight="1">
      <c r="A81" s="40"/>
      <c r="B81" s="41"/>
      <c r="C81" s="34" t="s">
        <v>29</v>
      </c>
      <c r="D81" s="42"/>
      <c r="E81" s="42"/>
      <c r="F81" s="29" t="str">
        <f>IF(E18="","",E18)</f>
        <v>Vyplň údaj</v>
      </c>
      <c r="G81" s="42"/>
      <c r="H81" s="42"/>
      <c r="I81" s="34" t="s">
        <v>36</v>
      </c>
      <c r="J81" s="38" t="str">
        <f>E24</f>
        <v>TMI Building s.r.o., Kakosova 1189/8, Praha 5</v>
      </c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10.32" customHeight="1">
      <c r="A82" s="40"/>
      <c r="B82" s="41"/>
      <c r="C82" s="42"/>
      <c r="D82" s="42"/>
      <c r="E82" s="42"/>
      <c r="F82" s="42"/>
      <c r="G82" s="42"/>
      <c r="H82" s="42"/>
      <c r="I82" s="42"/>
      <c r="J82" s="42"/>
      <c r="K82" s="42"/>
      <c r="L82" s="146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11" customFormat="1" ht="29.28" customHeight="1">
      <c r="A83" s="187"/>
      <c r="B83" s="188"/>
      <c r="C83" s="189" t="s">
        <v>120</v>
      </c>
      <c r="D83" s="190" t="s">
        <v>61</v>
      </c>
      <c r="E83" s="190" t="s">
        <v>57</v>
      </c>
      <c r="F83" s="190" t="s">
        <v>58</v>
      </c>
      <c r="G83" s="190" t="s">
        <v>121</v>
      </c>
      <c r="H83" s="190" t="s">
        <v>122</v>
      </c>
      <c r="I83" s="190" t="s">
        <v>123</v>
      </c>
      <c r="J83" s="190" t="s">
        <v>110</v>
      </c>
      <c r="K83" s="191" t="s">
        <v>124</v>
      </c>
      <c r="L83" s="192"/>
      <c r="M83" s="94" t="s">
        <v>19</v>
      </c>
      <c r="N83" s="95" t="s">
        <v>46</v>
      </c>
      <c r="O83" s="95" t="s">
        <v>125</v>
      </c>
      <c r="P83" s="95" t="s">
        <v>126</v>
      </c>
      <c r="Q83" s="95" t="s">
        <v>127</v>
      </c>
      <c r="R83" s="95" t="s">
        <v>128</v>
      </c>
      <c r="S83" s="95" t="s">
        <v>129</v>
      </c>
      <c r="T83" s="96" t="s">
        <v>130</v>
      </c>
      <c r="U83" s="187"/>
      <c r="V83" s="187"/>
      <c r="W83" s="187"/>
      <c r="X83" s="187"/>
      <c r="Y83" s="187"/>
      <c r="Z83" s="187"/>
      <c r="AA83" s="187"/>
      <c r="AB83" s="187"/>
      <c r="AC83" s="187"/>
      <c r="AD83" s="187"/>
      <c r="AE83" s="187"/>
    </row>
    <row r="84" s="2" customFormat="1" ht="22.8" customHeight="1">
      <c r="A84" s="40"/>
      <c r="B84" s="41"/>
      <c r="C84" s="101" t="s">
        <v>131</v>
      </c>
      <c r="D84" s="42"/>
      <c r="E84" s="42"/>
      <c r="F84" s="42"/>
      <c r="G84" s="42"/>
      <c r="H84" s="42"/>
      <c r="I84" s="42"/>
      <c r="J84" s="193">
        <f>BK84</f>
        <v>0</v>
      </c>
      <c r="K84" s="42"/>
      <c r="L84" s="46"/>
      <c r="M84" s="97"/>
      <c r="N84" s="194"/>
      <c r="O84" s="98"/>
      <c r="P84" s="195">
        <f>P85</f>
        <v>0</v>
      </c>
      <c r="Q84" s="98"/>
      <c r="R84" s="195">
        <f>R85</f>
        <v>0</v>
      </c>
      <c r="S84" s="98"/>
      <c r="T84" s="196">
        <f>T85</f>
        <v>0</v>
      </c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T84" s="19" t="s">
        <v>75</v>
      </c>
      <c r="AU84" s="19" t="s">
        <v>111</v>
      </c>
      <c r="BK84" s="197">
        <f>BK85</f>
        <v>0</v>
      </c>
    </row>
    <row r="85" s="12" customFormat="1" ht="25.92" customHeight="1">
      <c r="A85" s="12"/>
      <c r="B85" s="198"/>
      <c r="C85" s="199"/>
      <c r="D85" s="200" t="s">
        <v>75</v>
      </c>
      <c r="E85" s="201" t="s">
        <v>100</v>
      </c>
      <c r="F85" s="201" t="s">
        <v>101</v>
      </c>
      <c r="G85" s="199"/>
      <c r="H85" s="199"/>
      <c r="I85" s="202"/>
      <c r="J85" s="203">
        <f>BK85</f>
        <v>0</v>
      </c>
      <c r="K85" s="199"/>
      <c r="L85" s="204"/>
      <c r="M85" s="205"/>
      <c r="N85" s="206"/>
      <c r="O85" s="206"/>
      <c r="P85" s="207">
        <f>P86+P100+P103+P109</f>
        <v>0</v>
      </c>
      <c r="Q85" s="206"/>
      <c r="R85" s="207">
        <f>R86+R100+R103+R109</f>
        <v>0</v>
      </c>
      <c r="S85" s="206"/>
      <c r="T85" s="208">
        <f>T86+T100+T103+T109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9" t="s">
        <v>164</v>
      </c>
      <c r="AT85" s="210" t="s">
        <v>75</v>
      </c>
      <c r="AU85" s="210" t="s">
        <v>76</v>
      </c>
      <c r="AY85" s="209" t="s">
        <v>134</v>
      </c>
      <c r="BK85" s="211">
        <f>BK86+BK100+BK103+BK109</f>
        <v>0</v>
      </c>
    </row>
    <row r="86" s="12" customFormat="1" ht="22.8" customHeight="1">
      <c r="A86" s="12"/>
      <c r="B86" s="198"/>
      <c r="C86" s="199"/>
      <c r="D86" s="200" t="s">
        <v>75</v>
      </c>
      <c r="E86" s="212" t="s">
        <v>719</v>
      </c>
      <c r="F86" s="212" t="s">
        <v>720</v>
      </c>
      <c r="G86" s="199"/>
      <c r="H86" s="199"/>
      <c r="I86" s="202"/>
      <c r="J86" s="213">
        <f>BK86</f>
        <v>0</v>
      </c>
      <c r="K86" s="199"/>
      <c r="L86" s="204"/>
      <c r="M86" s="205"/>
      <c r="N86" s="206"/>
      <c r="O86" s="206"/>
      <c r="P86" s="207">
        <f>SUM(P87:P99)</f>
        <v>0</v>
      </c>
      <c r="Q86" s="206"/>
      <c r="R86" s="207">
        <f>SUM(R87:R99)</f>
        <v>0</v>
      </c>
      <c r="S86" s="206"/>
      <c r="T86" s="208">
        <f>SUM(T87:T99)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9" t="s">
        <v>164</v>
      </c>
      <c r="AT86" s="210" t="s">
        <v>75</v>
      </c>
      <c r="AU86" s="210" t="s">
        <v>83</v>
      </c>
      <c r="AY86" s="209" t="s">
        <v>134</v>
      </c>
      <c r="BK86" s="211">
        <f>SUM(BK87:BK99)</f>
        <v>0</v>
      </c>
    </row>
    <row r="87" s="2" customFormat="1" ht="16.5" customHeight="1">
      <c r="A87" s="40"/>
      <c r="B87" s="41"/>
      <c r="C87" s="214" t="s">
        <v>83</v>
      </c>
      <c r="D87" s="214" t="s">
        <v>136</v>
      </c>
      <c r="E87" s="215" t="s">
        <v>721</v>
      </c>
      <c r="F87" s="216" t="s">
        <v>722</v>
      </c>
      <c r="G87" s="217" t="s">
        <v>723</v>
      </c>
      <c r="H87" s="218">
        <v>1</v>
      </c>
      <c r="I87" s="219"/>
      <c r="J87" s="220">
        <f>ROUND(I87*H87,2)</f>
        <v>0</v>
      </c>
      <c r="K87" s="216" t="s">
        <v>140</v>
      </c>
      <c r="L87" s="46"/>
      <c r="M87" s="221" t="s">
        <v>19</v>
      </c>
      <c r="N87" s="222" t="s">
        <v>47</v>
      </c>
      <c r="O87" s="86"/>
      <c r="P87" s="223">
        <f>O87*H87</f>
        <v>0</v>
      </c>
      <c r="Q87" s="223">
        <v>0</v>
      </c>
      <c r="R87" s="223">
        <f>Q87*H87</f>
        <v>0</v>
      </c>
      <c r="S87" s="223">
        <v>0</v>
      </c>
      <c r="T87" s="224">
        <f>S87*H87</f>
        <v>0</v>
      </c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R87" s="225" t="s">
        <v>724</v>
      </c>
      <c r="AT87" s="225" t="s">
        <v>136</v>
      </c>
      <c r="AU87" s="225" t="s">
        <v>85</v>
      </c>
      <c r="AY87" s="19" t="s">
        <v>134</v>
      </c>
      <c r="BE87" s="226">
        <f>IF(N87="základní",J87,0)</f>
        <v>0</v>
      </c>
      <c r="BF87" s="226">
        <f>IF(N87="snížená",J87,0)</f>
        <v>0</v>
      </c>
      <c r="BG87" s="226">
        <f>IF(N87="zákl. přenesená",J87,0)</f>
        <v>0</v>
      </c>
      <c r="BH87" s="226">
        <f>IF(N87="sníž. přenesená",J87,0)</f>
        <v>0</v>
      </c>
      <c r="BI87" s="226">
        <f>IF(N87="nulová",J87,0)</f>
        <v>0</v>
      </c>
      <c r="BJ87" s="19" t="s">
        <v>83</v>
      </c>
      <c r="BK87" s="226">
        <f>ROUND(I87*H87,2)</f>
        <v>0</v>
      </c>
      <c r="BL87" s="19" t="s">
        <v>724</v>
      </c>
      <c r="BM87" s="225" t="s">
        <v>725</v>
      </c>
    </row>
    <row r="88" s="2" customFormat="1">
      <c r="A88" s="40"/>
      <c r="B88" s="41"/>
      <c r="C88" s="42"/>
      <c r="D88" s="227" t="s">
        <v>143</v>
      </c>
      <c r="E88" s="42"/>
      <c r="F88" s="228" t="s">
        <v>726</v>
      </c>
      <c r="G88" s="42"/>
      <c r="H88" s="42"/>
      <c r="I88" s="229"/>
      <c r="J88" s="42"/>
      <c r="K88" s="42"/>
      <c r="L88" s="46"/>
      <c r="M88" s="230"/>
      <c r="N88" s="231"/>
      <c r="O88" s="86"/>
      <c r="P88" s="86"/>
      <c r="Q88" s="86"/>
      <c r="R88" s="86"/>
      <c r="S88" s="86"/>
      <c r="T88" s="87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T88" s="19" t="s">
        <v>143</v>
      </c>
      <c r="AU88" s="19" t="s">
        <v>85</v>
      </c>
    </row>
    <row r="89" s="2" customFormat="1" ht="16.5" customHeight="1">
      <c r="A89" s="40"/>
      <c r="B89" s="41"/>
      <c r="C89" s="214" t="s">
        <v>85</v>
      </c>
      <c r="D89" s="214" t="s">
        <v>136</v>
      </c>
      <c r="E89" s="215" t="s">
        <v>727</v>
      </c>
      <c r="F89" s="216" t="s">
        <v>728</v>
      </c>
      <c r="G89" s="217" t="s">
        <v>723</v>
      </c>
      <c r="H89" s="218">
        <v>1</v>
      </c>
      <c r="I89" s="219"/>
      <c r="J89" s="220">
        <f>ROUND(I89*H89,2)</f>
        <v>0</v>
      </c>
      <c r="K89" s="216" t="s">
        <v>140</v>
      </c>
      <c r="L89" s="46"/>
      <c r="M89" s="221" t="s">
        <v>19</v>
      </c>
      <c r="N89" s="222" t="s">
        <v>47</v>
      </c>
      <c r="O89" s="86"/>
      <c r="P89" s="223">
        <f>O89*H89</f>
        <v>0</v>
      </c>
      <c r="Q89" s="223">
        <v>0</v>
      </c>
      <c r="R89" s="223">
        <f>Q89*H89</f>
        <v>0</v>
      </c>
      <c r="S89" s="223">
        <v>0</v>
      </c>
      <c r="T89" s="224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25" t="s">
        <v>724</v>
      </c>
      <c r="AT89" s="225" t="s">
        <v>136</v>
      </c>
      <c r="AU89" s="225" t="s">
        <v>85</v>
      </c>
      <c r="AY89" s="19" t="s">
        <v>134</v>
      </c>
      <c r="BE89" s="226">
        <f>IF(N89="základní",J89,0)</f>
        <v>0</v>
      </c>
      <c r="BF89" s="226">
        <f>IF(N89="snížená",J89,0)</f>
        <v>0</v>
      </c>
      <c r="BG89" s="226">
        <f>IF(N89="zákl. přenesená",J89,0)</f>
        <v>0</v>
      </c>
      <c r="BH89" s="226">
        <f>IF(N89="sníž. přenesená",J89,0)</f>
        <v>0</v>
      </c>
      <c r="BI89" s="226">
        <f>IF(N89="nulová",J89,0)</f>
        <v>0</v>
      </c>
      <c r="BJ89" s="19" t="s">
        <v>83</v>
      </c>
      <c r="BK89" s="226">
        <f>ROUND(I89*H89,2)</f>
        <v>0</v>
      </c>
      <c r="BL89" s="19" t="s">
        <v>724</v>
      </c>
      <c r="BM89" s="225" t="s">
        <v>729</v>
      </c>
    </row>
    <row r="90" s="2" customFormat="1">
      <c r="A90" s="40"/>
      <c r="B90" s="41"/>
      <c r="C90" s="42"/>
      <c r="D90" s="227" t="s">
        <v>143</v>
      </c>
      <c r="E90" s="42"/>
      <c r="F90" s="228" t="s">
        <v>730</v>
      </c>
      <c r="G90" s="42"/>
      <c r="H90" s="42"/>
      <c r="I90" s="229"/>
      <c r="J90" s="42"/>
      <c r="K90" s="42"/>
      <c r="L90" s="46"/>
      <c r="M90" s="230"/>
      <c r="N90" s="231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143</v>
      </c>
      <c r="AU90" s="19" t="s">
        <v>85</v>
      </c>
    </row>
    <row r="91" s="2" customFormat="1" ht="16.5" customHeight="1">
      <c r="A91" s="40"/>
      <c r="B91" s="41"/>
      <c r="C91" s="214" t="s">
        <v>153</v>
      </c>
      <c r="D91" s="214" t="s">
        <v>136</v>
      </c>
      <c r="E91" s="215" t="s">
        <v>731</v>
      </c>
      <c r="F91" s="216" t="s">
        <v>732</v>
      </c>
      <c r="G91" s="217" t="s">
        <v>723</v>
      </c>
      <c r="H91" s="218">
        <v>1</v>
      </c>
      <c r="I91" s="219"/>
      <c r="J91" s="220">
        <f>ROUND(I91*H91,2)</f>
        <v>0</v>
      </c>
      <c r="K91" s="216" t="s">
        <v>140</v>
      </c>
      <c r="L91" s="46"/>
      <c r="M91" s="221" t="s">
        <v>19</v>
      </c>
      <c r="N91" s="222" t="s">
        <v>47</v>
      </c>
      <c r="O91" s="86"/>
      <c r="P91" s="223">
        <f>O91*H91</f>
        <v>0</v>
      </c>
      <c r="Q91" s="223">
        <v>0</v>
      </c>
      <c r="R91" s="223">
        <f>Q91*H91</f>
        <v>0</v>
      </c>
      <c r="S91" s="223">
        <v>0</v>
      </c>
      <c r="T91" s="224">
        <f>S91*H91</f>
        <v>0</v>
      </c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R91" s="225" t="s">
        <v>724</v>
      </c>
      <c r="AT91" s="225" t="s">
        <v>136</v>
      </c>
      <c r="AU91" s="225" t="s">
        <v>85</v>
      </c>
      <c r="AY91" s="19" t="s">
        <v>134</v>
      </c>
      <c r="BE91" s="226">
        <f>IF(N91="základní",J91,0)</f>
        <v>0</v>
      </c>
      <c r="BF91" s="226">
        <f>IF(N91="snížená",J91,0)</f>
        <v>0</v>
      </c>
      <c r="BG91" s="226">
        <f>IF(N91="zákl. přenesená",J91,0)</f>
        <v>0</v>
      </c>
      <c r="BH91" s="226">
        <f>IF(N91="sníž. přenesená",J91,0)</f>
        <v>0</v>
      </c>
      <c r="BI91" s="226">
        <f>IF(N91="nulová",J91,0)</f>
        <v>0</v>
      </c>
      <c r="BJ91" s="19" t="s">
        <v>83</v>
      </c>
      <c r="BK91" s="226">
        <f>ROUND(I91*H91,2)</f>
        <v>0</v>
      </c>
      <c r="BL91" s="19" t="s">
        <v>724</v>
      </c>
      <c r="BM91" s="225" t="s">
        <v>733</v>
      </c>
    </row>
    <row r="92" s="2" customFormat="1">
      <c r="A92" s="40"/>
      <c r="B92" s="41"/>
      <c r="C92" s="42"/>
      <c r="D92" s="227" t="s">
        <v>143</v>
      </c>
      <c r="E92" s="42"/>
      <c r="F92" s="228" t="s">
        <v>734</v>
      </c>
      <c r="G92" s="42"/>
      <c r="H92" s="42"/>
      <c r="I92" s="229"/>
      <c r="J92" s="42"/>
      <c r="K92" s="42"/>
      <c r="L92" s="46"/>
      <c r="M92" s="230"/>
      <c r="N92" s="231"/>
      <c r="O92" s="86"/>
      <c r="P92" s="86"/>
      <c r="Q92" s="86"/>
      <c r="R92" s="86"/>
      <c r="S92" s="86"/>
      <c r="T92" s="87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T92" s="19" t="s">
        <v>143</v>
      </c>
      <c r="AU92" s="19" t="s">
        <v>85</v>
      </c>
    </row>
    <row r="93" s="2" customFormat="1" ht="16.5" customHeight="1">
      <c r="A93" s="40"/>
      <c r="B93" s="41"/>
      <c r="C93" s="214" t="s">
        <v>141</v>
      </c>
      <c r="D93" s="214" t="s">
        <v>136</v>
      </c>
      <c r="E93" s="215" t="s">
        <v>735</v>
      </c>
      <c r="F93" s="216" t="s">
        <v>736</v>
      </c>
      <c r="G93" s="217" t="s">
        <v>723</v>
      </c>
      <c r="H93" s="218">
        <v>1</v>
      </c>
      <c r="I93" s="219"/>
      <c r="J93" s="220">
        <f>ROUND(I93*H93,2)</f>
        <v>0</v>
      </c>
      <c r="K93" s="216" t="s">
        <v>140</v>
      </c>
      <c r="L93" s="46"/>
      <c r="M93" s="221" t="s">
        <v>19</v>
      </c>
      <c r="N93" s="222" t="s">
        <v>47</v>
      </c>
      <c r="O93" s="86"/>
      <c r="P93" s="223">
        <f>O93*H93</f>
        <v>0</v>
      </c>
      <c r="Q93" s="223">
        <v>0</v>
      </c>
      <c r="R93" s="223">
        <f>Q93*H93</f>
        <v>0</v>
      </c>
      <c r="S93" s="223">
        <v>0</v>
      </c>
      <c r="T93" s="224">
        <f>S93*H93</f>
        <v>0</v>
      </c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R93" s="225" t="s">
        <v>141</v>
      </c>
      <c r="AT93" s="225" t="s">
        <v>136</v>
      </c>
      <c r="AU93" s="225" t="s">
        <v>85</v>
      </c>
      <c r="AY93" s="19" t="s">
        <v>134</v>
      </c>
      <c r="BE93" s="226">
        <f>IF(N93="základní",J93,0)</f>
        <v>0</v>
      </c>
      <c r="BF93" s="226">
        <f>IF(N93="snížená",J93,0)</f>
        <v>0</v>
      </c>
      <c r="BG93" s="226">
        <f>IF(N93="zákl. přenesená",J93,0)</f>
        <v>0</v>
      </c>
      <c r="BH93" s="226">
        <f>IF(N93="sníž. přenesená",J93,0)</f>
        <v>0</v>
      </c>
      <c r="BI93" s="226">
        <f>IF(N93="nulová",J93,0)</f>
        <v>0</v>
      </c>
      <c r="BJ93" s="19" t="s">
        <v>83</v>
      </c>
      <c r="BK93" s="226">
        <f>ROUND(I93*H93,2)</f>
        <v>0</v>
      </c>
      <c r="BL93" s="19" t="s">
        <v>141</v>
      </c>
      <c r="BM93" s="225" t="s">
        <v>737</v>
      </c>
    </row>
    <row r="94" s="2" customFormat="1">
      <c r="A94" s="40"/>
      <c r="B94" s="41"/>
      <c r="C94" s="42"/>
      <c r="D94" s="227" t="s">
        <v>143</v>
      </c>
      <c r="E94" s="42"/>
      <c r="F94" s="228" t="s">
        <v>738</v>
      </c>
      <c r="G94" s="42"/>
      <c r="H94" s="42"/>
      <c r="I94" s="229"/>
      <c r="J94" s="42"/>
      <c r="K94" s="42"/>
      <c r="L94" s="46"/>
      <c r="M94" s="230"/>
      <c r="N94" s="231"/>
      <c r="O94" s="86"/>
      <c r="P94" s="86"/>
      <c r="Q94" s="86"/>
      <c r="R94" s="86"/>
      <c r="S94" s="86"/>
      <c r="T94" s="87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T94" s="19" t="s">
        <v>143</v>
      </c>
      <c r="AU94" s="19" t="s">
        <v>85</v>
      </c>
    </row>
    <row r="95" s="2" customFormat="1" ht="16.5" customHeight="1">
      <c r="A95" s="40"/>
      <c r="B95" s="41"/>
      <c r="C95" s="214" t="s">
        <v>164</v>
      </c>
      <c r="D95" s="214" t="s">
        <v>136</v>
      </c>
      <c r="E95" s="215" t="s">
        <v>739</v>
      </c>
      <c r="F95" s="216" t="s">
        <v>740</v>
      </c>
      <c r="G95" s="217" t="s">
        <v>723</v>
      </c>
      <c r="H95" s="218">
        <v>1</v>
      </c>
      <c r="I95" s="219"/>
      <c r="J95" s="220">
        <f>ROUND(I95*H95,2)</f>
        <v>0</v>
      </c>
      <c r="K95" s="216" t="s">
        <v>140</v>
      </c>
      <c r="L95" s="46"/>
      <c r="M95" s="221" t="s">
        <v>19</v>
      </c>
      <c r="N95" s="222" t="s">
        <v>47</v>
      </c>
      <c r="O95" s="86"/>
      <c r="P95" s="223">
        <f>O95*H95</f>
        <v>0</v>
      </c>
      <c r="Q95" s="223">
        <v>0</v>
      </c>
      <c r="R95" s="223">
        <f>Q95*H95</f>
        <v>0</v>
      </c>
      <c r="S95" s="223">
        <v>0</v>
      </c>
      <c r="T95" s="224">
        <f>S95*H95</f>
        <v>0</v>
      </c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R95" s="225" t="s">
        <v>724</v>
      </c>
      <c r="AT95" s="225" t="s">
        <v>136</v>
      </c>
      <c r="AU95" s="225" t="s">
        <v>85</v>
      </c>
      <c r="AY95" s="19" t="s">
        <v>134</v>
      </c>
      <c r="BE95" s="226">
        <f>IF(N95="základní",J95,0)</f>
        <v>0</v>
      </c>
      <c r="BF95" s="226">
        <f>IF(N95="snížená",J95,0)</f>
        <v>0</v>
      </c>
      <c r="BG95" s="226">
        <f>IF(N95="zákl. přenesená",J95,0)</f>
        <v>0</v>
      </c>
      <c r="BH95" s="226">
        <f>IF(N95="sníž. přenesená",J95,0)</f>
        <v>0</v>
      </c>
      <c r="BI95" s="226">
        <f>IF(N95="nulová",J95,0)</f>
        <v>0</v>
      </c>
      <c r="BJ95" s="19" t="s">
        <v>83</v>
      </c>
      <c r="BK95" s="226">
        <f>ROUND(I95*H95,2)</f>
        <v>0</v>
      </c>
      <c r="BL95" s="19" t="s">
        <v>724</v>
      </c>
      <c r="BM95" s="225" t="s">
        <v>741</v>
      </c>
    </row>
    <row r="96" s="2" customFormat="1">
      <c r="A96" s="40"/>
      <c r="B96" s="41"/>
      <c r="C96" s="42"/>
      <c r="D96" s="227" t="s">
        <v>143</v>
      </c>
      <c r="E96" s="42"/>
      <c r="F96" s="228" t="s">
        <v>742</v>
      </c>
      <c r="G96" s="42"/>
      <c r="H96" s="42"/>
      <c r="I96" s="229"/>
      <c r="J96" s="42"/>
      <c r="K96" s="42"/>
      <c r="L96" s="46"/>
      <c r="M96" s="230"/>
      <c r="N96" s="231"/>
      <c r="O96" s="86"/>
      <c r="P96" s="86"/>
      <c r="Q96" s="86"/>
      <c r="R96" s="86"/>
      <c r="S96" s="86"/>
      <c r="T96" s="87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T96" s="19" t="s">
        <v>143</v>
      </c>
      <c r="AU96" s="19" t="s">
        <v>85</v>
      </c>
    </row>
    <row r="97" s="2" customFormat="1" ht="16.5" customHeight="1">
      <c r="A97" s="40"/>
      <c r="B97" s="41"/>
      <c r="C97" s="214" t="s">
        <v>170</v>
      </c>
      <c r="D97" s="214" t="s">
        <v>136</v>
      </c>
      <c r="E97" s="215" t="s">
        <v>743</v>
      </c>
      <c r="F97" s="216" t="s">
        <v>744</v>
      </c>
      <c r="G97" s="217" t="s">
        <v>723</v>
      </c>
      <c r="H97" s="218">
        <v>1</v>
      </c>
      <c r="I97" s="219"/>
      <c r="J97" s="220">
        <f>ROUND(I97*H97,2)</f>
        <v>0</v>
      </c>
      <c r="K97" s="216" t="s">
        <v>140</v>
      </c>
      <c r="L97" s="46"/>
      <c r="M97" s="221" t="s">
        <v>19</v>
      </c>
      <c r="N97" s="222" t="s">
        <v>47</v>
      </c>
      <c r="O97" s="86"/>
      <c r="P97" s="223">
        <f>O97*H97</f>
        <v>0</v>
      </c>
      <c r="Q97" s="223">
        <v>0</v>
      </c>
      <c r="R97" s="223">
        <f>Q97*H97</f>
        <v>0</v>
      </c>
      <c r="S97" s="223">
        <v>0</v>
      </c>
      <c r="T97" s="224">
        <f>S97*H97</f>
        <v>0</v>
      </c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R97" s="225" t="s">
        <v>724</v>
      </c>
      <c r="AT97" s="225" t="s">
        <v>136</v>
      </c>
      <c r="AU97" s="225" t="s">
        <v>85</v>
      </c>
      <c r="AY97" s="19" t="s">
        <v>134</v>
      </c>
      <c r="BE97" s="226">
        <f>IF(N97="základní",J97,0)</f>
        <v>0</v>
      </c>
      <c r="BF97" s="226">
        <f>IF(N97="snížená",J97,0)</f>
        <v>0</v>
      </c>
      <c r="BG97" s="226">
        <f>IF(N97="zákl. přenesená",J97,0)</f>
        <v>0</v>
      </c>
      <c r="BH97" s="226">
        <f>IF(N97="sníž. přenesená",J97,0)</f>
        <v>0</v>
      </c>
      <c r="BI97" s="226">
        <f>IF(N97="nulová",J97,0)</f>
        <v>0</v>
      </c>
      <c r="BJ97" s="19" t="s">
        <v>83</v>
      </c>
      <c r="BK97" s="226">
        <f>ROUND(I97*H97,2)</f>
        <v>0</v>
      </c>
      <c r="BL97" s="19" t="s">
        <v>724</v>
      </c>
      <c r="BM97" s="225" t="s">
        <v>745</v>
      </c>
    </row>
    <row r="98" s="2" customFormat="1">
      <c r="A98" s="40"/>
      <c r="B98" s="41"/>
      <c r="C98" s="42"/>
      <c r="D98" s="227" t="s">
        <v>143</v>
      </c>
      <c r="E98" s="42"/>
      <c r="F98" s="228" t="s">
        <v>746</v>
      </c>
      <c r="G98" s="42"/>
      <c r="H98" s="42"/>
      <c r="I98" s="229"/>
      <c r="J98" s="42"/>
      <c r="K98" s="42"/>
      <c r="L98" s="46"/>
      <c r="M98" s="230"/>
      <c r="N98" s="231"/>
      <c r="O98" s="86"/>
      <c r="P98" s="86"/>
      <c r="Q98" s="86"/>
      <c r="R98" s="86"/>
      <c r="S98" s="86"/>
      <c r="T98" s="87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T98" s="19" t="s">
        <v>143</v>
      </c>
      <c r="AU98" s="19" t="s">
        <v>85</v>
      </c>
    </row>
    <row r="99" s="2" customFormat="1" ht="16.5" customHeight="1">
      <c r="A99" s="40"/>
      <c r="B99" s="41"/>
      <c r="C99" s="214" t="s">
        <v>176</v>
      </c>
      <c r="D99" s="214" t="s">
        <v>136</v>
      </c>
      <c r="E99" s="215" t="s">
        <v>747</v>
      </c>
      <c r="F99" s="216" t="s">
        <v>748</v>
      </c>
      <c r="G99" s="217" t="s">
        <v>723</v>
      </c>
      <c r="H99" s="218">
        <v>1</v>
      </c>
      <c r="I99" s="219"/>
      <c r="J99" s="220">
        <f>ROUND(I99*H99,2)</f>
        <v>0</v>
      </c>
      <c r="K99" s="216" t="s">
        <v>19</v>
      </c>
      <c r="L99" s="46"/>
      <c r="M99" s="221" t="s">
        <v>19</v>
      </c>
      <c r="N99" s="222" t="s">
        <v>47</v>
      </c>
      <c r="O99" s="86"/>
      <c r="P99" s="223">
        <f>O99*H99</f>
        <v>0</v>
      </c>
      <c r="Q99" s="223">
        <v>0</v>
      </c>
      <c r="R99" s="223">
        <f>Q99*H99</f>
        <v>0</v>
      </c>
      <c r="S99" s="223">
        <v>0</v>
      </c>
      <c r="T99" s="224">
        <f>S99*H99</f>
        <v>0</v>
      </c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R99" s="225" t="s">
        <v>141</v>
      </c>
      <c r="AT99" s="225" t="s">
        <v>136</v>
      </c>
      <c r="AU99" s="225" t="s">
        <v>85</v>
      </c>
      <c r="AY99" s="19" t="s">
        <v>134</v>
      </c>
      <c r="BE99" s="226">
        <f>IF(N99="základní",J99,0)</f>
        <v>0</v>
      </c>
      <c r="BF99" s="226">
        <f>IF(N99="snížená",J99,0)</f>
        <v>0</v>
      </c>
      <c r="BG99" s="226">
        <f>IF(N99="zákl. přenesená",J99,0)</f>
        <v>0</v>
      </c>
      <c r="BH99" s="226">
        <f>IF(N99="sníž. přenesená",J99,0)</f>
        <v>0</v>
      </c>
      <c r="BI99" s="226">
        <f>IF(N99="nulová",J99,0)</f>
        <v>0</v>
      </c>
      <c r="BJ99" s="19" t="s">
        <v>83</v>
      </c>
      <c r="BK99" s="226">
        <f>ROUND(I99*H99,2)</f>
        <v>0</v>
      </c>
      <c r="BL99" s="19" t="s">
        <v>141</v>
      </c>
      <c r="BM99" s="225" t="s">
        <v>749</v>
      </c>
    </row>
    <row r="100" s="12" customFormat="1" ht="22.8" customHeight="1">
      <c r="A100" s="12"/>
      <c r="B100" s="198"/>
      <c r="C100" s="199"/>
      <c r="D100" s="200" t="s">
        <v>75</v>
      </c>
      <c r="E100" s="212" t="s">
        <v>750</v>
      </c>
      <c r="F100" s="212" t="s">
        <v>751</v>
      </c>
      <c r="G100" s="199"/>
      <c r="H100" s="199"/>
      <c r="I100" s="202"/>
      <c r="J100" s="213">
        <f>BK100</f>
        <v>0</v>
      </c>
      <c r="K100" s="199"/>
      <c r="L100" s="204"/>
      <c r="M100" s="205"/>
      <c r="N100" s="206"/>
      <c r="O100" s="206"/>
      <c r="P100" s="207">
        <f>SUM(P101:P102)</f>
        <v>0</v>
      </c>
      <c r="Q100" s="206"/>
      <c r="R100" s="207">
        <f>SUM(R101:R102)</f>
        <v>0</v>
      </c>
      <c r="S100" s="206"/>
      <c r="T100" s="208">
        <f>SUM(T101:T102)</f>
        <v>0</v>
      </c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R100" s="209" t="s">
        <v>164</v>
      </c>
      <c r="AT100" s="210" t="s">
        <v>75</v>
      </c>
      <c r="AU100" s="210" t="s">
        <v>83</v>
      </c>
      <c r="AY100" s="209" t="s">
        <v>134</v>
      </c>
      <c r="BK100" s="211">
        <f>SUM(BK101:BK102)</f>
        <v>0</v>
      </c>
    </row>
    <row r="101" s="2" customFormat="1" ht="16.5" customHeight="1">
      <c r="A101" s="40"/>
      <c r="B101" s="41"/>
      <c r="C101" s="214" t="s">
        <v>182</v>
      </c>
      <c r="D101" s="214" t="s">
        <v>136</v>
      </c>
      <c r="E101" s="215" t="s">
        <v>752</v>
      </c>
      <c r="F101" s="216" t="s">
        <v>753</v>
      </c>
      <c r="G101" s="217" t="s">
        <v>723</v>
      </c>
      <c r="H101" s="218">
        <v>2</v>
      </c>
      <c r="I101" s="219"/>
      <c r="J101" s="220">
        <f>ROUND(I101*H101,2)</f>
        <v>0</v>
      </c>
      <c r="K101" s="216" t="s">
        <v>140</v>
      </c>
      <c r="L101" s="46"/>
      <c r="M101" s="221" t="s">
        <v>19</v>
      </c>
      <c r="N101" s="222" t="s">
        <v>47</v>
      </c>
      <c r="O101" s="86"/>
      <c r="P101" s="223">
        <f>O101*H101</f>
        <v>0</v>
      </c>
      <c r="Q101" s="223">
        <v>0</v>
      </c>
      <c r="R101" s="223">
        <f>Q101*H101</f>
        <v>0</v>
      </c>
      <c r="S101" s="223">
        <v>0</v>
      </c>
      <c r="T101" s="224">
        <f>S101*H101</f>
        <v>0</v>
      </c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R101" s="225" t="s">
        <v>724</v>
      </c>
      <c r="AT101" s="225" t="s">
        <v>136</v>
      </c>
      <c r="AU101" s="225" t="s">
        <v>85</v>
      </c>
      <c r="AY101" s="19" t="s">
        <v>134</v>
      </c>
      <c r="BE101" s="226">
        <f>IF(N101="základní",J101,0)</f>
        <v>0</v>
      </c>
      <c r="BF101" s="226">
        <f>IF(N101="snížená",J101,0)</f>
        <v>0</v>
      </c>
      <c r="BG101" s="226">
        <f>IF(N101="zákl. přenesená",J101,0)</f>
        <v>0</v>
      </c>
      <c r="BH101" s="226">
        <f>IF(N101="sníž. přenesená",J101,0)</f>
        <v>0</v>
      </c>
      <c r="BI101" s="226">
        <f>IF(N101="nulová",J101,0)</f>
        <v>0</v>
      </c>
      <c r="BJ101" s="19" t="s">
        <v>83</v>
      </c>
      <c r="BK101" s="226">
        <f>ROUND(I101*H101,2)</f>
        <v>0</v>
      </c>
      <c r="BL101" s="19" t="s">
        <v>724</v>
      </c>
      <c r="BM101" s="225" t="s">
        <v>754</v>
      </c>
    </row>
    <row r="102" s="2" customFormat="1">
      <c r="A102" s="40"/>
      <c r="B102" s="41"/>
      <c r="C102" s="42"/>
      <c r="D102" s="227" t="s">
        <v>143</v>
      </c>
      <c r="E102" s="42"/>
      <c r="F102" s="228" t="s">
        <v>755</v>
      </c>
      <c r="G102" s="42"/>
      <c r="H102" s="42"/>
      <c r="I102" s="229"/>
      <c r="J102" s="42"/>
      <c r="K102" s="42"/>
      <c r="L102" s="46"/>
      <c r="M102" s="230"/>
      <c r="N102" s="231"/>
      <c r="O102" s="86"/>
      <c r="P102" s="86"/>
      <c r="Q102" s="86"/>
      <c r="R102" s="86"/>
      <c r="S102" s="86"/>
      <c r="T102" s="87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T102" s="19" t="s">
        <v>143</v>
      </c>
      <c r="AU102" s="19" t="s">
        <v>85</v>
      </c>
    </row>
    <row r="103" s="12" customFormat="1" ht="22.8" customHeight="1">
      <c r="A103" s="12"/>
      <c r="B103" s="198"/>
      <c r="C103" s="199"/>
      <c r="D103" s="200" t="s">
        <v>75</v>
      </c>
      <c r="E103" s="212" t="s">
        <v>756</v>
      </c>
      <c r="F103" s="212" t="s">
        <v>757</v>
      </c>
      <c r="G103" s="199"/>
      <c r="H103" s="199"/>
      <c r="I103" s="202"/>
      <c r="J103" s="213">
        <f>BK103</f>
        <v>0</v>
      </c>
      <c r="K103" s="199"/>
      <c r="L103" s="204"/>
      <c r="M103" s="205"/>
      <c r="N103" s="206"/>
      <c r="O103" s="206"/>
      <c r="P103" s="207">
        <f>SUM(P104:P108)</f>
        <v>0</v>
      </c>
      <c r="Q103" s="206"/>
      <c r="R103" s="207">
        <f>SUM(R104:R108)</f>
        <v>0</v>
      </c>
      <c r="S103" s="206"/>
      <c r="T103" s="208">
        <f>SUM(T104:T108)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9" t="s">
        <v>164</v>
      </c>
      <c r="AT103" s="210" t="s">
        <v>75</v>
      </c>
      <c r="AU103" s="210" t="s">
        <v>83</v>
      </c>
      <c r="AY103" s="209" t="s">
        <v>134</v>
      </c>
      <c r="BK103" s="211">
        <f>SUM(BK104:BK108)</f>
        <v>0</v>
      </c>
    </row>
    <row r="104" s="2" customFormat="1" ht="16.5" customHeight="1">
      <c r="A104" s="40"/>
      <c r="B104" s="41"/>
      <c r="C104" s="214" t="s">
        <v>189</v>
      </c>
      <c r="D104" s="214" t="s">
        <v>136</v>
      </c>
      <c r="E104" s="215" t="s">
        <v>758</v>
      </c>
      <c r="F104" s="216" t="s">
        <v>759</v>
      </c>
      <c r="G104" s="217" t="s">
        <v>723</v>
      </c>
      <c r="H104" s="218">
        <v>1</v>
      </c>
      <c r="I104" s="219"/>
      <c r="J104" s="220">
        <f>ROUND(I104*H104,2)</f>
        <v>0</v>
      </c>
      <c r="K104" s="216" t="s">
        <v>140</v>
      </c>
      <c r="L104" s="46"/>
      <c r="M104" s="221" t="s">
        <v>19</v>
      </c>
      <c r="N104" s="222" t="s">
        <v>47</v>
      </c>
      <c r="O104" s="86"/>
      <c r="P104" s="223">
        <f>O104*H104</f>
        <v>0</v>
      </c>
      <c r="Q104" s="223">
        <v>0</v>
      </c>
      <c r="R104" s="223">
        <f>Q104*H104</f>
        <v>0</v>
      </c>
      <c r="S104" s="223">
        <v>0</v>
      </c>
      <c r="T104" s="224">
        <f>S104*H104</f>
        <v>0</v>
      </c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R104" s="225" t="s">
        <v>724</v>
      </c>
      <c r="AT104" s="225" t="s">
        <v>136</v>
      </c>
      <c r="AU104" s="225" t="s">
        <v>85</v>
      </c>
      <c r="AY104" s="19" t="s">
        <v>134</v>
      </c>
      <c r="BE104" s="226">
        <f>IF(N104="základní",J104,0)</f>
        <v>0</v>
      </c>
      <c r="BF104" s="226">
        <f>IF(N104="snížená",J104,0)</f>
        <v>0</v>
      </c>
      <c r="BG104" s="226">
        <f>IF(N104="zákl. přenesená",J104,0)</f>
        <v>0</v>
      </c>
      <c r="BH104" s="226">
        <f>IF(N104="sníž. přenesená",J104,0)</f>
        <v>0</v>
      </c>
      <c r="BI104" s="226">
        <f>IF(N104="nulová",J104,0)</f>
        <v>0</v>
      </c>
      <c r="BJ104" s="19" t="s">
        <v>83</v>
      </c>
      <c r="BK104" s="226">
        <f>ROUND(I104*H104,2)</f>
        <v>0</v>
      </c>
      <c r="BL104" s="19" t="s">
        <v>724</v>
      </c>
      <c r="BM104" s="225" t="s">
        <v>760</v>
      </c>
    </row>
    <row r="105" s="2" customFormat="1">
      <c r="A105" s="40"/>
      <c r="B105" s="41"/>
      <c r="C105" s="42"/>
      <c r="D105" s="227" t="s">
        <v>143</v>
      </c>
      <c r="E105" s="42"/>
      <c r="F105" s="228" t="s">
        <v>761</v>
      </c>
      <c r="G105" s="42"/>
      <c r="H105" s="42"/>
      <c r="I105" s="229"/>
      <c r="J105" s="42"/>
      <c r="K105" s="42"/>
      <c r="L105" s="46"/>
      <c r="M105" s="230"/>
      <c r="N105" s="231"/>
      <c r="O105" s="86"/>
      <c r="P105" s="86"/>
      <c r="Q105" s="86"/>
      <c r="R105" s="86"/>
      <c r="S105" s="86"/>
      <c r="T105" s="87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T105" s="19" t="s">
        <v>143</v>
      </c>
      <c r="AU105" s="19" t="s">
        <v>85</v>
      </c>
    </row>
    <row r="106" s="2" customFormat="1" ht="16.5" customHeight="1">
      <c r="A106" s="40"/>
      <c r="B106" s="41"/>
      <c r="C106" s="214" t="s">
        <v>195</v>
      </c>
      <c r="D106" s="214" t="s">
        <v>136</v>
      </c>
      <c r="E106" s="215" t="s">
        <v>762</v>
      </c>
      <c r="F106" s="216" t="s">
        <v>763</v>
      </c>
      <c r="G106" s="217" t="s">
        <v>723</v>
      </c>
      <c r="H106" s="218">
        <v>0.5</v>
      </c>
      <c r="I106" s="219"/>
      <c r="J106" s="220">
        <f>ROUND(I106*H106,2)</f>
        <v>0</v>
      </c>
      <c r="K106" s="216" t="s">
        <v>140</v>
      </c>
      <c r="L106" s="46"/>
      <c r="M106" s="221" t="s">
        <v>19</v>
      </c>
      <c r="N106" s="222" t="s">
        <v>47</v>
      </c>
      <c r="O106" s="86"/>
      <c r="P106" s="223">
        <f>O106*H106</f>
        <v>0</v>
      </c>
      <c r="Q106" s="223">
        <v>0</v>
      </c>
      <c r="R106" s="223">
        <f>Q106*H106</f>
        <v>0</v>
      </c>
      <c r="S106" s="223">
        <v>0</v>
      </c>
      <c r="T106" s="224">
        <f>S106*H106</f>
        <v>0</v>
      </c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R106" s="225" t="s">
        <v>724</v>
      </c>
      <c r="AT106" s="225" t="s">
        <v>136</v>
      </c>
      <c r="AU106" s="225" t="s">
        <v>85</v>
      </c>
      <c r="AY106" s="19" t="s">
        <v>134</v>
      </c>
      <c r="BE106" s="226">
        <f>IF(N106="základní",J106,0)</f>
        <v>0</v>
      </c>
      <c r="BF106" s="226">
        <f>IF(N106="snížená",J106,0)</f>
        <v>0</v>
      </c>
      <c r="BG106" s="226">
        <f>IF(N106="zákl. přenesená",J106,0)</f>
        <v>0</v>
      </c>
      <c r="BH106" s="226">
        <f>IF(N106="sníž. přenesená",J106,0)</f>
        <v>0</v>
      </c>
      <c r="BI106" s="226">
        <f>IF(N106="nulová",J106,0)</f>
        <v>0</v>
      </c>
      <c r="BJ106" s="19" t="s">
        <v>83</v>
      </c>
      <c r="BK106" s="226">
        <f>ROUND(I106*H106,2)</f>
        <v>0</v>
      </c>
      <c r="BL106" s="19" t="s">
        <v>724</v>
      </c>
      <c r="BM106" s="225" t="s">
        <v>764</v>
      </c>
    </row>
    <row r="107" s="2" customFormat="1">
      <c r="A107" s="40"/>
      <c r="B107" s="41"/>
      <c r="C107" s="42"/>
      <c r="D107" s="227" t="s">
        <v>143</v>
      </c>
      <c r="E107" s="42"/>
      <c r="F107" s="228" t="s">
        <v>765</v>
      </c>
      <c r="G107" s="42"/>
      <c r="H107" s="42"/>
      <c r="I107" s="229"/>
      <c r="J107" s="42"/>
      <c r="K107" s="42"/>
      <c r="L107" s="46"/>
      <c r="M107" s="230"/>
      <c r="N107" s="231"/>
      <c r="O107" s="86"/>
      <c r="P107" s="86"/>
      <c r="Q107" s="86"/>
      <c r="R107" s="86"/>
      <c r="S107" s="86"/>
      <c r="T107" s="87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T107" s="19" t="s">
        <v>143</v>
      </c>
      <c r="AU107" s="19" t="s">
        <v>85</v>
      </c>
    </row>
    <row r="108" s="2" customFormat="1" ht="16.5" customHeight="1">
      <c r="A108" s="40"/>
      <c r="B108" s="41"/>
      <c r="C108" s="214" t="s">
        <v>201</v>
      </c>
      <c r="D108" s="214" t="s">
        <v>136</v>
      </c>
      <c r="E108" s="215" t="s">
        <v>766</v>
      </c>
      <c r="F108" s="216" t="s">
        <v>767</v>
      </c>
      <c r="G108" s="217" t="s">
        <v>723</v>
      </c>
      <c r="H108" s="218">
        <v>1</v>
      </c>
      <c r="I108" s="219"/>
      <c r="J108" s="220">
        <f>ROUND(I108*H108,2)</f>
        <v>0</v>
      </c>
      <c r="K108" s="216" t="s">
        <v>19</v>
      </c>
      <c r="L108" s="46"/>
      <c r="M108" s="221" t="s">
        <v>19</v>
      </c>
      <c r="N108" s="222" t="s">
        <v>47</v>
      </c>
      <c r="O108" s="86"/>
      <c r="P108" s="223">
        <f>O108*H108</f>
        <v>0</v>
      </c>
      <c r="Q108" s="223">
        <v>0</v>
      </c>
      <c r="R108" s="223">
        <f>Q108*H108</f>
        <v>0</v>
      </c>
      <c r="S108" s="223">
        <v>0</v>
      </c>
      <c r="T108" s="224">
        <f>S108*H108</f>
        <v>0</v>
      </c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R108" s="225" t="s">
        <v>141</v>
      </c>
      <c r="AT108" s="225" t="s">
        <v>136</v>
      </c>
      <c r="AU108" s="225" t="s">
        <v>85</v>
      </c>
      <c r="AY108" s="19" t="s">
        <v>134</v>
      </c>
      <c r="BE108" s="226">
        <f>IF(N108="základní",J108,0)</f>
        <v>0</v>
      </c>
      <c r="BF108" s="226">
        <f>IF(N108="snížená",J108,0)</f>
        <v>0</v>
      </c>
      <c r="BG108" s="226">
        <f>IF(N108="zákl. přenesená",J108,0)</f>
        <v>0</v>
      </c>
      <c r="BH108" s="226">
        <f>IF(N108="sníž. přenesená",J108,0)</f>
        <v>0</v>
      </c>
      <c r="BI108" s="226">
        <f>IF(N108="nulová",J108,0)</f>
        <v>0</v>
      </c>
      <c r="BJ108" s="19" t="s">
        <v>83</v>
      </c>
      <c r="BK108" s="226">
        <f>ROUND(I108*H108,2)</f>
        <v>0</v>
      </c>
      <c r="BL108" s="19" t="s">
        <v>141</v>
      </c>
      <c r="BM108" s="225" t="s">
        <v>768</v>
      </c>
    </row>
    <row r="109" s="12" customFormat="1" ht="22.8" customHeight="1">
      <c r="A109" s="12"/>
      <c r="B109" s="198"/>
      <c r="C109" s="199"/>
      <c r="D109" s="200" t="s">
        <v>75</v>
      </c>
      <c r="E109" s="212" t="s">
        <v>769</v>
      </c>
      <c r="F109" s="212" t="s">
        <v>98</v>
      </c>
      <c r="G109" s="199"/>
      <c r="H109" s="199"/>
      <c r="I109" s="202"/>
      <c r="J109" s="213">
        <f>BK109</f>
        <v>0</v>
      </c>
      <c r="K109" s="199"/>
      <c r="L109" s="204"/>
      <c r="M109" s="205"/>
      <c r="N109" s="206"/>
      <c r="O109" s="206"/>
      <c r="P109" s="207">
        <f>SUM(P110:P113)</f>
        <v>0</v>
      </c>
      <c r="Q109" s="206"/>
      <c r="R109" s="207">
        <f>SUM(R110:R113)</f>
        <v>0</v>
      </c>
      <c r="S109" s="206"/>
      <c r="T109" s="208">
        <f>SUM(T110:T113)</f>
        <v>0</v>
      </c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R109" s="209" t="s">
        <v>164</v>
      </c>
      <c r="AT109" s="210" t="s">
        <v>75</v>
      </c>
      <c r="AU109" s="210" t="s">
        <v>83</v>
      </c>
      <c r="AY109" s="209" t="s">
        <v>134</v>
      </c>
      <c r="BK109" s="211">
        <f>SUM(BK110:BK113)</f>
        <v>0</v>
      </c>
    </row>
    <row r="110" s="2" customFormat="1" ht="16.5" customHeight="1">
      <c r="A110" s="40"/>
      <c r="B110" s="41"/>
      <c r="C110" s="214" t="s">
        <v>8</v>
      </c>
      <c r="D110" s="214" t="s">
        <v>136</v>
      </c>
      <c r="E110" s="215" t="s">
        <v>770</v>
      </c>
      <c r="F110" s="216" t="s">
        <v>98</v>
      </c>
      <c r="G110" s="217" t="s">
        <v>723</v>
      </c>
      <c r="H110" s="218">
        <v>1</v>
      </c>
      <c r="I110" s="219"/>
      <c r="J110" s="220">
        <f>ROUND(I110*H110,2)</f>
        <v>0</v>
      </c>
      <c r="K110" s="216" t="s">
        <v>140</v>
      </c>
      <c r="L110" s="46"/>
      <c r="M110" s="221" t="s">
        <v>19</v>
      </c>
      <c r="N110" s="222" t="s">
        <v>47</v>
      </c>
      <c r="O110" s="86"/>
      <c r="P110" s="223">
        <f>O110*H110</f>
        <v>0</v>
      </c>
      <c r="Q110" s="223">
        <v>0</v>
      </c>
      <c r="R110" s="223">
        <f>Q110*H110</f>
        <v>0</v>
      </c>
      <c r="S110" s="223">
        <v>0</v>
      </c>
      <c r="T110" s="224">
        <f>S110*H110</f>
        <v>0</v>
      </c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R110" s="225" t="s">
        <v>141</v>
      </c>
      <c r="AT110" s="225" t="s">
        <v>136</v>
      </c>
      <c r="AU110" s="225" t="s">
        <v>85</v>
      </c>
      <c r="AY110" s="19" t="s">
        <v>134</v>
      </c>
      <c r="BE110" s="226">
        <f>IF(N110="základní",J110,0)</f>
        <v>0</v>
      </c>
      <c r="BF110" s="226">
        <f>IF(N110="snížená",J110,0)</f>
        <v>0</v>
      </c>
      <c r="BG110" s="226">
        <f>IF(N110="zákl. přenesená",J110,0)</f>
        <v>0</v>
      </c>
      <c r="BH110" s="226">
        <f>IF(N110="sníž. přenesená",J110,0)</f>
        <v>0</v>
      </c>
      <c r="BI110" s="226">
        <f>IF(N110="nulová",J110,0)</f>
        <v>0</v>
      </c>
      <c r="BJ110" s="19" t="s">
        <v>83</v>
      </c>
      <c r="BK110" s="226">
        <f>ROUND(I110*H110,2)</f>
        <v>0</v>
      </c>
      <c r="BL110" s="19" t="s">
        <v>141</v>
      </c>
      <c r="BM110" s="225" t="s">
        <v>771</v>
      </c>
    </row>
    <row r="111" s="2" customFormat="1">
      <c r="A111" s="40"/>
      <c r="B111" s="41"/>
      <c r="C111" s="42"/>
      <c r="D111" s="227" t="s">
        <v>143</v>
      </c>
      <c r="E111" s="42"/>
      <c r="F111" s="228" t="s">
        <v>772</v>
      </c>
      <c r="G111" s="42"/>
      <c r="H111" s="42"/>
      <c r="I111" s="229"/>
      <c r="J111" s="42"/>
      <c r="K111" s="42"/>
      <c r="L111" s="46"/>
      <c r="M111" s="230"/>
      <c r="N111" s="231"/>
      <c r="O111" s="86"/>
      <c r="P111" s="86"/>
      <c r="Q111" s="86"/>
      <c r="R111" s="86"/>
      <c r="S111" s="86"/>
      <c r="T111" s="87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T111" s="19" t="s">
        <v>143</v>
      </c>
      <c r="AU111" s="19" t="s">
        <v>85</v>
      </c>
    </row>
    <row r="112" s="13" customFormat="1">
      <c r="A112" s="13"/>
      <c r="B112" s="232"/>
      <c r="C112" s="233"/>
      <c r="D112" s="234" t="s">
        <v>145</v>
      </c>
      <c r="E112" s="235" t="s">
        <v>19</v>
      </c>
      <c r="F112" s="236" t="s">
        <v>83</v>
      </c>
      <c r="G112" s="233"/>
      <c r="H112" s="237">
        <v>1</v>
      </c>
      <c r="I112" s="238"/>
      <c r="J112" s="233"/>
      <c r="K112" s="233"/>
      <c r="L112" s="239"/>
      <c r="M112" s="240"/>
      <c r="N112" s="241"/>
      <c r="O112" s="241"/>
      <c r="P112" s="241"/>
      <c r="Q112" s="241"/>
      <c r="R112" s="241"/>
      <c r="S112" s="241"/>
      <c r="T112" s="242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43" t="s">
        <v>145</v>
      </c>
      <c r="AU112" s="243" t="s">
        <v>85</v>
      </c>
      <c r="AV112" s="13" t="s">
        <v>85</v>
      </c>
      <c r="AW112" s="13" t="s">
        <v>35</v>
      </c>
      <c r="AX112" s="13" t="s">
        <v>76</v>
      </c>
      <c r="AY112" s="243" t="s">
        <v>134</v>
      </c>
    </row>
    <row r="113" s="14" customFormat="1">
      <c r="A113" s="14"/>
      <c r="B113" s="244"/>
      <c r="C113" s="245"/>
      <c r="D113" s="234" t="s">
        <v>145</v>
      </c>
      <c r="E113" s="246" t="s">
        <v>19</v>
      </c>
      <c r="F113" s="247" t="s">
        <v>147</v>
      </c>
      <c r="G113" s="245"/>
      <c r="H113" s="248">
        <v>1</v>
      </c>
      <c r="I113" s="249"/>
      <c r="J113" s="245"/>
      <c r="K113" s="245"/>
      <c r="L113" s="250"/>
      <c r="M113" s="279"/>
      <c r="N113" s="280"/>
      <c r="O113" s="280"/>
      <c r="P113" s="280"/>
      <c r="Q113" s="280"/>
      <c r="R113" s="280"/>
      <c r="S113" s="280"/>
      <c r="T113" s="281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4" t="s">
        <v>145</v>
      </c>
      <c r="AU113" s="254" t="s">
        <v>85</v>
      </c>
      <c r="AV113" s="14" t="s">
        <v>141</v>
      </c>
      <c r="AW113" s="14" t="s">
        <v>35</v>
      </c>
      <c r="AX113" s="14" t="s">
        <v>83</v>
      </c>
      <c r="AY113" s="254" t="s">
        <v>134</v>
      </c>
    </row>
    <row r="114" s="2" customFormat="1" ht="6.96" customHeight="1">
      <c r="A114" s="40"/>
      <c r="B114" s="61"/>
      <c r="C114" s="62"/>
      <c r="D114" s="62"/>
      <c r="E114" s="62"/>
      <c r="F114" s="62"/>
      <c r="G114" s="62"/>
      <c r="H114" s="62"/>
      <c r="I114" s="62"/>
      <c r="J114" s="62"/>
      <c r="K114" s="62"/>
      <c r="L114" s="46"/>
      <c r="M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</sheetData>
  <sheetProtection sheet="1" autoFilter="0" formatColumns="0" formatRows="0" objects="1" scenarios="1" spinCount="100000" saltValue="veZ+2QY0Lm2R5d9VGYMNy2FByXZaomeEUXfmTW3L4LJa2ub4p0hR+wTTtjRpNd0N+HjQGYiXcYdtbVnpxME1IQ==" hashValue="+Cb+8kt9iaOu1zMLLA9TvoZGeo/nMlm2WItFwcstGCcxojyvB2GTiFL5moXU5nbKbkz22J4/GDxkWOz+njaBQw==" algorithmName="SHA-512" password="CC35"/>
  <autoFilter ref="C83:K11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hyperlinks>
    <hyperlink ref="F88" r:id="rId1" display="https://podminky.urs.cz/item/CS_URS_2025_01/012203000"/>
    <hyperlink ref="F90" r:id="rId2" display="https://podminky.urs.cz/item/CS_URS_2025_01/012303000"/>
    <hyperlink ref="F92" r:id="rId3" display="https://podminky.urs.cz/item/CS_URS_2025_01/012403000"/>
    <hyperlink ref="F94" r:id="rId4" display="https://podminky.urs.cz/item/CS_URS_2025_01/013254000"/>
    <hyperlink ref="F96" r:id="rId5" display="https://podminky.urs.cz/item/CS_URS_2025_01/013274000"/>
    <hyperlink ref="F98" r:id="rId6" display="https://podminky.urs.cz/item/CS_URS_2025_01/013284000"/>
    <hyperlink ref="F102" r:id="rId7" display="https://podminky.urs.cz/item/CS_URS_2025_01/034503000"/>
    <hyperlink ref="F105" r:id="rId8" display="https://podminky.urs.cz/item/CS_URS_2025_01/045203000"/>
    <hyperlink ref="F107" r:id="rId9" display="https://podminky.urs.cz/item/CS_URS_2025_01/045303000"/>
    <hyperlink ref="F111" r:id="rId10" display="https://podminky.urs.cz/item/CS_URS_2025_01/09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9" t="s">
        <v>102</v>
      </c>
    </row>
    <row r="3" s="1" customFormat="1" ht="6.96" customHeight="1"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22"/>
      <c r="AT3" s="19" t="s">
        <v>85</v>
      </c>
    </row>
    <row r="4" s="1" customFormat="1" ht="24.96" customHeight="1">
      <c r="B4" s="22"/>
      <c r="D4" s="142" t="s">
        <v>103</v>
      </c>
      <c r="L4" s="22"/>
      <c r="M4" s="143" t="s">
        <v>10</v>
      </c>
      <c r="AT4" s="19" t="s">
        <v>4</v>
      </c>
    </row>
    <row r="5" s="1" customFormat="1" ht="6.96" customHeight="1">
      <c r="B5" s="22"/>
      <c r="L5" s="22"/>
    </row>
    <row r="6" s="1" customFormat="1" ht="12" customHeight="1">
      <c r="B6" s="22"/>
      <c r="D6" s="144" t="s">
        <v>16</v>
      </c>
      <c r="L6" s="22"/>
    </row>
    <row r="7" s="1" customFormat="1" ht="16.5" customHeight="1">
      <c r="B7" s="22"/>
      <c r="E7" s="145" t="str">
        <f>'Rekapitulace stavby'!K6</f>
        <v>Chodníky Chodovická úsek od ul. Náchodská po ul. Běchorská</v>
      </c>
      <c r="F7" s="144"/>
      <c r="G7" s="144"/>
      <c r="H7" s="144"/>
      <c r="L7" s="22"/>
    </row>
    <row r="8" s="2" customFormat="1" ht="12" customHeight="1">
      <c r="A8" s="40"/>
      <c r="B8" s="46"/>
      <c r="C8" s="40"/>
      <c r="D8" s="144" t="s">
        <v>104</v>
      </c>
      <c r="E8" s="40"/>
      <c r="F8" s="40"/>
      <c r="G8" s="40"/>
      <c r="H8" s="40"/>
      <c r="I8" s="40"/>
      <c r="J8" s="40"/>
      <c r="K8" s="40"/>
      <c r="L8" s="146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6"/>
      <c r="C9" s="40"/>
      <c r="D9" s="40"/>
      <c r="E9" s="147" t="s">
        <v>714</v>
      </c>
      <c r="F9" s="40"/>
      <c r="G9" s="40"/>
      <c r="H9" s="40"/>
      <c r="I9" s="40"/>
      <c r="J9" s="40"/>
      <c r="K9" s="40"/>
      <c r="L9" s="146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6"/>
      <c r="C10" s="40"/>
      <c r="D10" s="40"/>
      <c r="E10" s="40"/>
      <c r="F10" s="40"/>
      <c r="G10" s="40"/>
      <c r="H10" s="40"/>
      <c r="I10" s="40"/>
      <c r="J10" s="40"/>
      <c r="K10" s="40"/>
      <c r="L10" s="146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6"/>
      <c r="C11" s="40"/>
      <c r="D11" s="144" t="s">
        <v>18</v>
      </c>
      <c r="E11" s="40"/>
      <c r="F11" s="135" t="s">
        <v>19</v>
      </c>
      <c r="G11" s="40"/>
      <c r="H11" s="40"/>
      <c r="I11" s="144" t="s">
        <v>20</v>
      </c>
      <c r="J11" s="135" t="s">
        <v>19</v>
      </c>
      <c r="K11" s="40"/>
      <c r="L11" s="146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6"/>
      <c r="C12" s="40"/>
      <c r="D12" s="144" t="s">
        <v>21</v>
      </c>
      <c r="E12" s="40"/>
      <c r="F12" s="135" t="s">
        <v>22</v>
      </c>
      <c r="G12" s="40"/>
      <c r="H12" s="40"/>
      <c r="I12" s="144" t="s">
        <v>23</v>
      </c>
      <c r="J12" s="148" t="str">
        <f>'Rekapitulace stavby'!AN8</f>
        <v>24. 6. 2025</v>
      </c>
      <c r="K12" s="40"/>
      <c r="L12" s="146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6"/>
      <c r="C13" s="40"/>
      <c r="D13" s="40"/>
      <c r="E13" s="40"/>
      <c r="F13" s="40"/>
      <c r="G13" s="40"/>
      <c r="H13" s="40"/>
      <c r="I13" s="40"/>
      <c r="J13" s="40"/>
      <c r="K13" s="40"/>
      <c r="L13" s="146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6"/>
      <c r="C14" s="40"/>
      <c r="D14" s="144" t="s">
        <v>25</v>
      </c>
      <c r="E14" s="40"/>
      <c r="F14" s="40"/>
      <c r="G14" s="40"/>
      <c r="H14" s="40"/>
      <c r="I14" s="144" t="s">
        <v>26</v>
      </c>
      <c r="J14" s="135" t="s">
        <v>19</v>
      </c>
      <c r="K14" s="40"/>
      <c r="L14" s="146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6"/>
      <c r="C15" s="40"/>
      <c r="D15" s="40"/>
      <c r="E15" s="135" t="s">
        <v>27</v>
      </c>
      <c r="F15" s="40"/>
      <c r="G15" s="40"/>
      <c r="H15" s="40"/>
      <c r="I15" s="144" t="s">
        <v>28</v>
      </c>
      <c r="J15" s="135" t="s">
        <v>19</v>
      </c>
      <c r="K15" s="40"/>
      <c r="L15" s="146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6"/>
      <c r="C16" s="40"/>
      <c r="D16" s="40"/>
      <c r="E16" s="40"/>
      <c r="F16" s="40"/>
      <c r="G16" s="40"/>
      <c r="H16" s="40"/>
      <c r="I16" s="40"/>
      <c r="J16" s="40"/>
      <c r="K16" s="40"/>
      <c r="L16" s="146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6"/>
      <c r="C17" s="40"/>
      <c r="D17" s="144" t="s">
        <v>29</v>
      </c>
      <c r="E17" s="40"/>
      <c r="F17" s="40"/>
      <c r="G17" s="40"/>
      <c r="H17" s="40"/>
      <c r="I17" s="144" t="s">
        <v>26</v>
      </c>
      <c r="J17" s="35" t="str">
        <f>'Rekapitulace stavby'!AN13</f>
        <v>Vyplň údaj</v>
      </c>
      <c r="K17" s="40"/>
      <c r="L17" s="146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6"/>
      <c r="C18" s="40"/>
      <c r="D18" s="40"/>
      <c r="E18" s="35" t="str">
        <f>'Rekapitulace stavby'!E14</f>
        <v>Vyplň údaj</v>
      </c>
      <c r="F18" s="135"/>
      <c r="G18" s="135"/>
      <c r="H18" s="135"/>
      <c r="I18" s="144" t="s">
        <v>28</v>
      </c>
      <c r="J18" s="35" t="str">
        <f>'Rekapitulace stavby'!AN14</f>
        <v>Vyplň údaj</v>
      </c>
      <c r="K18" s="40"/>
      <c r="L18" s="146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6"/>
      <c r="C19" s="40"/>
      <c r="D19" s="40"/>
      <c r="E19" s="40"/>
      <c r="F19" s="40"/>
      <c r="G19" s="40"/>
      <c r="H19" s="40"/>
      <c r="I19" s="40"/>
      <c r="J19" s="40"/>
      <c r="K19" s="40"/>
      <c r="L19" s="146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6"/>
      <c r="C20" s="40"/>
      <c r="D20" s="144" t="s">
        <v>31</v>
      </c>
      <c r="E20" s="40"/>
      <c r="F20" s="40"/>
      <c r="G20" s="40"/>
      <c r="H20" s="40"/>
      <c r="I20" s="144" t="s">
        <v>26</v>
      </c>
      <c r="J20" s="135" t="s">
        <v>32</v>
      </c>
      <c r="K20" s="40"/>
      <c r="L20" s="146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6"/>
      <c r="C21" s="40"/>
      <c r="D21" s="40"/>
      <c r="E21" s="135" t="s">
        <v>33</v>
      </c>
      <c r="F21" s="40"/>
      <c r="G21" s="40"/>
      <c r="H21" s="40"/>
      <c r="I21" s="144" t="s">
        <v>28</v>
      </c>
      <c r="J21" s="135" t="s">
        <v>34</v>
      </c>
      <c r="K21" s="40"/>
      <c r="L21" s="146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6"/>
      <c r="C22" s="40"/>
      <c r="D22" s="40"/>
      <c r="E22" s="40"/>
      <c r="F22" s="40"/>
      <c r="G22" s="40"/>
      <c r="H22" s="40"/>
      <c r="I22" s="40"/>
      <c r="J22" s="40"/>
      <c r="K22" s="40"/>
      <c r="L22" s="146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6"/>
      <c r="C23" s="40"/>
      <c r="D23" s="144" t="s">
        <v>36</v>
      </c>
      <c r="E23" s="40"/>
      <c r="F23" s="40"/>
      <c r="G23" s="40"/>
      <c r="H23" s="40"/>
      <c r="I23" s="144" t="s">
        <v>26</v>
      </c>
      <c r="J23" s="135" t="s">
        <v>37</v>
      </c>
      <c r="K23" s="40"/>
      <c r="L23" s="146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6"/>
      <c r="C24" s="40"/>
      <c r="D24" s="40"/>
      <c r="E24" s="135" t="s">
        <v>38</v>
      </c>
      <c r="F24" s="40"/>
      <c r="G24" s="40"/>
      <c r="H24" s="40"/>
      <c r="I24" s="144" t="s">
        <v>28</v>
      </c>
      <c r="J24" s="135" t="s">
        <v>39</v>
      </c>
      <c r="K24" s="40"/>
      <c r="L24" s="146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6"/>
      <c r="C25" s="40"/>
      <c r="D25" s="40"/>
      <c r="E25" s="40"/>
      <c r="F25" s="40"/>
      <c r="G25" s="40"/>
      <c r="H25" s="40"/>
      <c r="I25" s="40"/>
      <c r="J25" s="40"/>
      <c r="K25" s="40"/>
      <c r="L25" s="146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6"/>
      <c r="C26" s="40"/>
      <c r="D26" s="144" t="s">
        <v>40</v>
      </c>
      <c r="E26" s="40"/>
      <c r="F26" s="40"/>
      <c r="G26" s="40"/>
      <c r="H26" s="40"/>
      <c r="I26" s="40"/>
      <c r="J26" s="40"/>
      <c r="K26" s="40"/>
      <c r="L26" s="146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49"/>
      <c r="B27" s="150"/>
      <c r="C27" s="149"/>
      <c r="D27" s="149"/>
      <c r="E27" s="151" t="s">
        <v>19</v>
      </c>
      <c r="F27" s="151"/>
      <c r="G27" s="151"/>
      <c r="H27" s="151"/>
      <c r="I27" s="149"/>
      <c r="J27" s="149"/>
      <c r="K27" s="149"/>
      <c r="L27" s="152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</row>
    <row r="28" s="2" customFormat="1" ht="6.96" customHeight="1">
      <c r="A28" s="40"/>
      <c r="B28" s="46"/>
      <c r="C28" s="40"/>
      <c r="D28" s="40"/>
      <c r="E28" s="40"/>
      <c r="F28" s="40"/>
      <c r="G28" s="40"/>
      <c r="H28" s="40"/>
      <c r="I28" s="40"/>
      <c r="J28" s="40"/>
      <c r="K28" s="40"/>
      <c r="L28" s="146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6"/>
      <c r="C29" s="40"/>
      <c r="D29" s="153"/>
      <c r="E29" s="153"/>
      <c r="F29" s="153"/>
      <c r="G29" s="153"/>
      <c r="H29" s="153"/>
      <c r="I29" s="153"/>
      <c r="J29" s="153"/>
      <c r="K29" s="153"/>
      <c r="L29" s="146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6"/>
      <c r="C30" s="40"/>
      <c r="D30" s="154" t="s">
        <v>42</v>
      </c>
      <c r="E30" s="40"/>
      <c r="F30" s="40"/>
      <c r="G30" s="40"/>
      <c r="H30" s="40"/>
      <c r="I30" s="40"/>
      <c r="J30" s="155">
        <f>ROUND(J83, 2)</f>
        <v>0</v>
      </c>
      <c r="K30" s="40"/>
      <c r="L30" s="146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6"/>
      <c r="C31" s="40"/>
      <c r="D31" s="153"/>
      <c r="E31" s="153"/>
      <c r="F31" s="153"/>
      <c r="G31" s="153"/>
      <c r="H31" s="153"/>
      <c r="I31" s="153"/>
      <c r="J31" s="153"/>
      <c r="K31" s="153"/>
      <c r="L31" s="146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6"/>
      <c r="C32" s="40"/>
      <c r="D32" s="40"/>
      <c r="E32" s="40"/>
      <c r="F32" s="156" t="s">
        <v>44</v>
      </c>
      <c r="G32" s="40"/>
      <c r="H32" s="40"/>
      <c r="I32" s="156" t="s">
        <v>43</v>
      </c>
      <c r="J32" s="156" t="s">
        <v>45</v>
      </c>
      <c r="K32" s="40"/>
      <c r="L32" s="146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6"/>
      <c r="C33" s="40"/>
      <c r="D33" s="157" t="s">
        <v>46</v>
      </c>
      <c r="E33" s="144" t="s">
        <v>47</v>
      </c>
      <c r="F33" s="158">
        <f>ROUND((SUM(BE83:BE93)),  2)</f>
        <v>0</v>
      </c>
      <c r="G33" s="40"/>
      <c r="H33" s="40"/>
      <c r="I33" s="159">
        <v>0.20999999999999999</v>
      </c>
      <c r="J33" s="158">
        <f>ROUND(((SUM(BE83:BE93))*I33),  2)</f>
        <v>0</v>
      </c>
      <c r="K33" s="40"/>
      <c r="L33" s="146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6"/>
      <c r="C34" s="40"/>
      <c r="D34" s="40"/>
      <c r="E34" s="144" t="s">
        <v>48</v>
      </c>
      <c r="F34" s="158">
        <f>ROUND((SUM(BF83:BF93)),  2)</f>
        <v>0</v>
      </c>
      <c r="G34" s="40"/>
      <c r="H34" s="40"/>
      <c r="I34" s="159">
        <v>0.12</v>
      </c>
      <c r="J34" s="158">
        <f>ROUND(((SUM(BF83:BF93))*I34),  2)</f>
        <v>0</v>
      </c>
      <c r="K34" s="40"/>
      <c r="L34" s="146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6"/>
      <c r="C35" s="40"/>
      <c r="D35" s="40"/>
      <c r="E35" s="144" t="s">
        <v>49</v>
      </c>
      <c r="F35" s="158">
        <f>ROUND((SUM(BG83:BG93)),  2)</f>
        <v>0</v>
      </c>
      <c r="G35" s="40"/>
      <c r="H35" s="40"/>
      <c r="I35" s="159">
        <v>0.20999999999999999</v>
      </c>
      <c r="J35" s="158">
        <f>0</f>
        <v>0</v>
      </c>
      <c r="K35" s="40"/>
      <c r="L35" s="146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6"/>
      <c r="C36" s="40"/>
      <c r="D36" s="40"/>
      <c r="E36" s="144" t="s">
        <v>50</v>
      </c>
      <c r="F36" s="158">
        <f>ROUND((SUM(BH83:BH93)),  2)</f>
        <v>0</v>
      </c>
      <c r="G36" s="40"/>
      <c r="H36" s="40"/>
      <c r="I36" s="159">
        <v>0.12</v>
      </c>
      <c r="J36" s="158">
        <f>0</f>
        <v>0</v>
      </c>
      <c r="K36" s="40"/>
      <c r="L36" s="146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6"/>
      <c r="C37" s="40"/>
      <c r="D37" s="40"/>
      <c r="E37" s="144" t="s">
        <v>51</v>
      </c>
      <c r="F37" s="158">
        <f>ROUND((SUM(BI83:BI93)),  2)</f>
        <v>0</v>
      </c>
      <c r="G37" s="40"/>
      <c r="H37" s="40"/>
      <c r="I37" s="159">
        <v>0</v>
      </c>
      <c r="J37" s="158">
        <f>0</f>
        <v>0</v>
      </c>
      <c r="K37" s="40"/>
      <c r="L37" s="146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6"/>
      <c r="C38" s="40"/>
      <c r="D38" s="40"/>
      <c r="E38" s="40"/>
      <c r="F38" s="40"/>
      <c r="G38" s="40"/>
      <c r="H38" s="40"/>
      <c r="I38" s="40"/>
      <c r="J38" s="40"/>
      <c r="K38" s="40"/>
      <c r="L38" s="146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6"/>
      <c r="C39" s="160"/>
      <c r="D39" s="161" t="s">
        <v>52</v>
      </c>
      <c r="E39" s="162"/>
      <c r="F39" s="162"/>
      <c r="G39" s="163" t="s">
        <v>53</v>
      </c>
      <c r="H39" s="164" t="s">
        <v>54</v>
      </c>
      <c r="I39" s="162"/>
      <c r="J39" s="165">
        <f>SUM(J30:J37)</f>
        <v>0</v>
      </c>
      <c r="K39" s="166"/>
      <c r="L39" s="146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167"/>
      <c r="C40" s="168"/>
      <c r="D40" s="168"/>
      <c r="E40" s="168"/>
      <c r="F40" s="168"/>
      <c r="G40" s="168"/>
      <c r="H40" s="168"/>
      <c r="I40" s="168"/>
      <c r="J40" s="168"/>
      <c r="K40" s="168"/>
      <c r="L40" s="146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4" s="2" customFormat="1" ht="6.96" customHeight="1">
      <c r="A44" s="40"/>
      <c r="B44" s="169"/>
      <c r="C44" s="170"/>
      <c r="D44" s="170"/>
      <c r="E44" s="170"/>
      <c r="F44" s="170"/>
      <c r="G44" s="170"/>
      <c r="H44" s="170"/>
      <c r="I44" s="170"/>
      <c r="J44" s="170"/>
      <c r="K44" s="170"/>
      <c r="L44" s="146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</row>
    <row r="45" s="2" customFormat="1" ht="24.96" customHeight="1">
      <c r="A45" s="40"/>
      <c r="B45" s="41"/>
      <c r="C45" s="25" t="s">
        <v>108</v>
      </c>
      <c r="D45" s="42"/>
      <c r="E45" s="42"/>
      <c r="F45" s="42"/>
      <c r="G45" s="42"/>
      <c r="H45" s="42"/>
      <c r="I45" s="42"/>
      <c r="J45" s="42"/>
      <c r="K45" s="42"/>
      <c r="L45" s="146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</row>
    <row r="46" s="2" customFormat="1" ht="6.96" customHeight="1">
      <c r="A46" s="40"/>
      <c r="B46" s="41"/>
      <c r="C46" s="42"/>
      <c r="D46" s="42"/>
      <c r="E46" s="42"/>
      <c r="F46" s="42"/>
      <c r="G46" s="42"/>
      <c r="H46" s="42"/>
      <c r="I46" s="42"/>
      <c r="J46" s="42"/>
      <c r="K46" s="42"/>
      <c r="L46" s="146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</row>
    <row r="47" s="2" customFormat="1" ht="12" customHeight="1">
      <c r="A47" s="40"/>
      <c r="B47" s="41"/>
      <c r="C47" s="34" t="s">
        <v>16</v>
      </c>
      <c r="D47" s="42"/>
      <c r="E47" s="42"/>
      <c r="F47" s="42"/>
      <c r="G47" s="42"/>
      <c r="H47" s="42"/>
      <c r="I47" s="42"/>
      <c r="J47" s="42"/>
      <c r="K47" s="42"/>
      <c r="L47" s="146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</row>
    <row r="48" s="2" customFormat="1" ht="16.5" customHeight="1">
      <c r="A48" s="40"/>
      <c r="B48" s="41"/>
      <c r="C48" s="42"/>
      <c r="D48" s="42"/>
      <c r="E48" s="171" t="str">
        <f>E7</f>
        <v>Chodníky Chodovická úsek od ul. Náchodská po ul. Běchorská</v>
      </c>
      <c r="F48" s="34"/>
      <c r="G48" s="34"/>
      <c r="H48" s="34"/>
      <c r="I48" s="42"/>
      <c r="J48" s="42"/>
      <c r="K48" s="42"/>
      <c r="L48" s="146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</row>
    <row r="49" s="2" customFormat="1" ht="12" customHeight="1">
      <c r="A49" s="40"/>
      <c r="B49" s="41"/>
      <c r="C49" s="34" t="s">
        <v>104</v>
      </c>
      <c r="D49" s="42"/>
      <c r="E49" s="42"/>
      <c r="F49" s="42"/>
      <c r="G49" s="42"/>
      <c r="H49" s="42"/>
      <c r="I49" s="42"/>
      <c r="J49" s="42"/>
      <c r="K49" s="42"/>
      <c r="L49" s="146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</row>
    <row r="50" s="2" customFormat="1" ht="16.5" customHeight="1">
      <c r="A50" s="40"/>
      <c r="B50" s="41"/>
      <c r="C50" s="42"/>
      <c r="D50" s="42"/>
      <c r="E50" s="71" t="str">
        <f>E9</f>
        <v>VRN - Vedlejší rozpočtové náklady</v>
      </c>
      <c r="F50" s="42"/>
      <c r="G50" s="42"/>
      <c r="H50" s="42"/>
      <c r="I50" s="42"/>
      <c r="J50" s="42"/>
      <c r="K50" s="42"/>
      <c r="L50" s="146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</row>
    <row r="51" s="2" customFormat="1" ht="6.96" customHeight="1">
      <c r="A51" s="40"/>
      <c r="B51" s="41"/>
      <c r="C51" s="42"/>
      <c r="D51" s="42"/>
      <c r="E51" s="42"/>
      <c r="F51" s="42"/>
      <c r="G51" s="42"/>
      <c r="H51" s="42"/>
      <c r="I51" s="42"/>
      <c r="J51" s="42"/>
      <c r="K51" s="42"/>
      <c r="L51" s="146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</row>
    <row r="52" s="2" customFormat="1" ht="12" customHeight="1">
      <c r="A52" s="40"/>
      <c r="B52" s="41"/>
      <c r="C52" s="34" t="s">
        <v>21</v>
      </c>
      <c r="D52" s="42"/>
      <c r="E52" s="42"/>
      <c r="F52" s="29" t="str">
        <f>F12</f>
        <v>MČ Praha 20</v>
      </c>
      <c r="G52" s="42"/>
      <c r="H52" s="42"/>
      <c r="I52" s="34" t="s">
        <v>23</v>
      </c>
      <c r="J52" s="74" t="str">
        <f>IF(J12="","",J12)</f>
        <v>24. 6. 2025</v>
      </c>
      <c r="K52" s="42"/>
      <c r="L52" s="146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</row>
    <row r="53" s="2" customFormat="1" ht="6.96" customHeight="1">
      <c r="A53" s="40"/>
      <c r="B53" s="41"/>
      <c r="C53" s="42"/>
      <c r="D53" s="42"/>
      <c r="E53" s="42"/>
      <c r="F53" s="42"/>
      <c r="G53" s="42"/>
      <c r="H53" s="42"/>
      <c r="I53" s="42"/>
      <c r="J53" s="42"/>
      <c r="K53" s="42"/>
      <c r="L53" s="146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</row>
    <row r="54" s="2" customFormat="1" ht="40.05" customHeight="1">
      <c r="A54" s="40"/>
      <c r="B54" s="41"/>
      <c r="C54" s="34" t="s">
        <v>25</v>
      </c>
      <c r="D54" s="42"/>
      <c r="E54" s="42"/>
      <c r="F54" s="29" t="str">
        <f>E15</f>
        <v>MČ Praha 20 - Horní Počernice</v>
      </c>
      <c r="G54" s="42"/>
      <c r="H54" s="42"/>
      <c r="I54" s="34" t="s">
        <v>31</v>
      </c>
      <c r="J54" s="38" t="str">
        <f>E21</f>
        <v>Pro-consult s.r.o., Jankovcova 1055/13, Praha 7</v>
      </c>
      <c r="K54" s="42"/>
      <c r="L54" s="146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</row>
    <row r="55" s="2" customFormat="1" ht="40.05" customHeight="1">
      <c r="A55" s="40"/>
      <c r="B55" s="41"/>
      <c r="C55" s="34" t="s">
        <v>29</v>
      </c>
      <c r="D55" s="42"/>
      <c r="E55" s="42"/>
      <c r="F55" s="29" t="str">
        <f>IF(E18="","",E18)</f>
        <v>Vyplň údaj</v>
      </c>
      <c r="G55" s="42"/>
      <c r="H55" s="42"/>
      <c r="I55" s="34" t="s">
        <v>36</v>
      </c>
      <c r="J55" s="38" t="str">
        <f>E24</f>
        <v>TMI Building s.r.o., Kakosova 1189/8, Praha 5</v>
      </c>
      <c r="K55" s="42"/>
      <c r="L55" s="146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</row>
    <row r="56" s="2" customFormat="1" ht="10.32" customHeight="1">
      <c r="A56" s="40"/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146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</row>
    <row r="57" s="2" customFormat="1" ht="29.28" customHeight="1">
      <c r="A57" s="40"/>
      <c r="B57" s="41"/>
      <c r="C57" s="172" t="s">
        <v>109</v>
      </c>
      <c r="D57" s="173"/>
      <c r="E57" s="173"/>
      <c r="F57" s="173"/>
      <c r="G57" s="173"/>
      <c r="H57" s="173"/>
      <c r="I57" s="173"/>
      <c r="J57" s="174" t="s">
        <v>110</v>
      </c>
      <c r="K57" s="173"/>
      <c r="L57" s="146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</row>
    <row r="58" s="2" customFormat="1" ht="10.32" customHeight="1">
      <c r="A58" s="40"/>
      <c r="B58" s="41"/>
      <c r="C58" s="42"/>
      <c r="D58" s="42"/>
      <c r="E58" s="42"/>
      <c r="F58" s="42"/>
      <c r="G58" s="42"/>
      <c r="H58" s="42"/>
      <c r="I58" s="42"/>
      <c r="J58" s="42"/>
      <c r="K58" s="42"/>
      <c r="L58" s="146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</row>
    <row r="59" s="2" customFormat="1" ht="22.8" customHeight="1">
      <c r="A59" s="40"/>
      <c r="B59" s="41"/>
      <c r="C59" s="175" t="s">
        <v>74</v>
      </c>
      <c r="D59" s="42"/>
      <c r="E59" s="42"/>
      <c r="F59" s="42"/>
      <c r="G59" s="42"/>
      <c r="H59" s="42"/>
      <c r="I59" s="42"/>
      <c r="J59" s="104">
        <f>J83</f>
        <v>0</v>
      </c>
      <c r="K59" s="42"/>
      <c r="L59" s="146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U59" s="19" t="s">
        <v>111</v>
      </c>
    </row>
    <row r="60" s="9" customFormat="1" ht="24.96" customHeight="1">
      <c r="A60" s="9"/>
      <c r="B60" s="176"/>
      <c r="C60" s="177"/>
      <c r="D60" s="178" t="s">
        <v>714</v>
      </c>
      <c r="E60" s="179"/>
      <c r="F60" s="179"/>
      <c r="G60" s="179"/>
      <c r="H60" s="179"/>
      <c r="I60" s="179"/>
      <c r="J60" s="180">
        <f>J84</f>
        <v>0</v>
      </c>
      <c r="K60" s="177"/>
      <c r="L60" s="18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82"/>
      <c r="C61" s="127"/>
      <c r="D61" s="183" t="s">
        <v>716</v>
      </c>
      <c r="E61" s="184"/>
      <c r="F61" s="184"/>
      <c r="G61" s="184"/>
      <c r="H61" s="184"/>
      <c r="I61" s="184"/>
      <c r="J61" s="185">
        <f>J85</f>
        <v>0</v>
      </c>
      <c r="K61" s="127"/>
      <c r="L61" s="186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82"/>
      <c r="C62" s="127"/>
      <c r="D62" s="183" t="s">
        <v>773</v>
      </c>
      <c r="E62" s="184"/>
      <c r="F62" s="184"/>
      <c r="G62" s="184"/>
      <c r="H62" s="184"/>
      <c r="I62" s="184"/>
      <c r="J62" s="185">
        <f>J88</f>
        <v>0</v>
      </c>
      <c r="K62" s="127"/>
      <c r="L62" s="186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82"/>
      <c r="C63" s="127"/>
      <c r="D63" s="183" t="s">
        <v>774</v>
      </c>
      <c r="E63" s="184"/>
      <c r="F63" s="184"/>
      <c r="G63" s="184"/>
      <c r="H63" s="184"/>
      <c r="I63" s="184"/>
      <c r="J63" s="185">
        <f>J91</f>
        <v>0</v>
      </c>
      <c r="K63" s="127"/>
      <c r="L63" s="186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2" customFormat="1" ht="21.84" customHeight="1">
      <c r="A64" s="40"/>
      <c r="B64" s="41"/>
      <c r="C64" s="42"/>
      <c r="D64" s="42"/>
      <c r="E64" s="42"/>
      <c r="F64" s="42"/>
      <c r="G64" s="42"/>
      <c r="H64" s="42"/>
      <c r="I64" s="42"/>
      <c r="J64" s="42"/>
      <c r="K64" s="42"/>
      <c r="L64" s="146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</row>
    <row r="65" s="2" customFormat="1" ht="6.96" customHeight="1">
      <c r="A65" s="40"/>
      <c r="B65" s="61"/>
      <c r="C65" s="62"/>
      <c r="D65" s="62"/>
      <c r="E65" s="62"/>
      <c r="F65" s="62"/>
      <c r="G65" s="62"/>
      <c r="H65" s="62"/>
      <c r="I65" s="62"/>
      <c r="J65" s="62"/>
      <c r="K65" s="62"/>
      <c r="L65" s="146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9" s="2" customFormat="1" ht="6.96" customHeight="1">
      <c r="A69" s="40"/>
      <c r="B69" s="63"/>
      <c r="C69" s="64"/>
      <c r="D69" s="64"/>
      <c r="E69" s="64"/>
      <c r="F69" s="64"/>
      <c r="G69" s="64"/>
      <c r="H69" s="64"/>
      <c r="I69" s="64"/>
      <c r="J69" s="64"/>
      <c r="K69" s="64"/>
      <c r="L69" s="146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</row>
    <row r="70" s="2" customFormat="1" ht="24.96" customHeight="1">
      <c r="A70" s="40"/>
      <c r="B70" s="41"/>
      <c r="C70" s="25" t="s">
        <v>119</v>
      </c>
      <c r="D70" s="42"/>
      <c r="E70" s="42"/>
      <c r="F70" s="42"/>
      <c r="G70" s="42"/>
      <c r="H70" s="42"/>
      <c r="I70" s="42"/>
      <c r="J70" s="42"/>
      <c r="K70" s="42"/>
      <c r="L70" s="146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</row>
    <row r="71" s="2" customFormat="1" ht="6.96" customHeight="1">
      <c r="A71" s="40"/>
      <c r="B71" s="41"/>
      <c r="C71" s="42"/>
      <c r="D71" s="42"/>
      <c r="E71" s="42"/>
      <c r="F71" s="42"/>
      <c r="G71" s="42"/>
      <c r="H71" s="42"/>
      <c r="I71" s="42"/>
      <c r="J71" s="42"/>
      <c r="K71" s="42"/>
      <c r="L71" s="146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</row>
    <row r="72" s="2" customFormat="1" ht="12" customHeight="1">
      <c r="A72" s="40"/>
      <c r="B72" s="41"/>
      <c r="C72" s="34" t="s">
        <v>16</v>
      </c>
      <c r="D72" s="42"/>
      <c r="E72" s="42"/>
      <c r="F72" s="42"/>
      <c r="G72" s="42"/>
      <c r="H72" s="42"/>
      <c r="I72" s="42"/>
      <c r="J72" s="42"/>
      <c r="K72" s="42"/>
      <c r="L72" s="146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</row>
    <row r="73" s="2" customFormat="1" ht="16.5" customHeight="1">
      <c r="A73" s="40"/>
      <c r="B73" s="41"/>
      <c r="C73" s="42"/>
      <c r="D73" s="42"/>
      <c r="E73" s="171" t="str">
        <f>E7</f>
        <v>Chodníky Chodovická úsek od ul. Náchodská po ul. Běchorská</v>
      </c>
      <c r="F73" s="34"/>
      <c r="G73" s="34"/>
      <c r="H73" s="34"/>
      <c r="I73" s="42"/>
      <c r="J73" s="42"/>
      <c r="K73" s="42"/>
      <c r="L73" s="146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</row>
    <row r="74" s="2" customFormat="1" ht="12" customHeight="1">
      <c r="A74" s="40"/>
      <c r="B74" s="41"/>
      <c r="C74" s="34" t="s">
        <v>104</v>
      </c>
      <c r="D74" s="42"/>
      <c r="E74" s="42"/>
      <c r="F74" s="42"/>
      <c r="G74" s="42"/>
      <c r="H74" s="42"/>
      <c r="I74" s="42"/>
      <c r="J74" s="42"/>
      <c r="K74" s="42"/>
      <c r="L74" s="146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</row>
    <row r="75" s="2" customFormat="1" ht="16.5" customHeight="1">
      <c r="A75" s="40"/>
      <c r="B75" s="41"/>
      <c r="C75" s="42"/>
      <c r="D75" s="42"/>
      <c r="E75" s="71" t="str">
        <f>E9</f>
        <v>VRN - Vedlejší rozpočtové náklady</v>
      </c>
      <c r="F75" s="42"/>
      <c r="G75" s="42"/>
      <c r="H75" s="42"/>
      <c r="I75" s="42"/>
      <c r="J75" s="42"/>
      <c r="K75" s="42"/>
      <c r="L75" s="146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</row>
    <row r="76" s="2" customFormat="1" ht="6.96" customHeigh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146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2" customHeight="1">
      <c r="A77" s="40"/>
      <c r="B77" s="41"/>
      <c r="C77" s="34" t="s">
        <v>21</v>
      </c>
      <c r="D77" s="42"/>
      <c r="E77" s="42"/>
      <c r="F77" s="29" t="str">
        <f>F12</f>
        <v>MČ Praha 20</v>
      </c>
      <c r="G77" s="42"/>
      <c r="H77" s="42"/>
      <c r="I77" s="34" t="s">
        <v>23</v>
      </c>
      <c r="J77" s="74" t="str">
        <f>IF(J12="","",J12)</f>
        <v>24. 6. 2025</v>
      </c>
      <c r="K77" s="42"/>
      <c r="L77" s="146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78" s="2" customFormat="1" ht="6.96" customHeight="1">
      <c r="A78" s="40"/>
      <c r="B78" s="41"/>
      <c r="C78" s="42"/>
      <c r="D78" s="42"/>
      <c r="E78" s="42"/>
      <c r="F78" s="42"/>
      <c r="G78" s="42"/>
      <c r="H78" s="42"/>
      <c r="I78" s="42"/>
      <c r="J78" s="42"/>
      <c r="K78" s="42"/>
      <c r="L78" s="146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</row>
    <row r="79" s="2" customFormat="1" ht="40.05" customHeight="1">
      <c r="A79" s="40"/>
      <c r="B79" s="41"/>
      <c r="C79" s="34" t="s">
        <v>25</v>
      </c>
      <c r="D79" s="42"/>
      <c r="E79" s="42"/>
      <c r="F79" s="29" t="str">
        <f>E15</f>
        <v>MČ Praha 20 - Horní Počernice</v>
      </c>
      <c r="G79" s="42"/>
      <c r="H79" s="42"/>
      <c r="I79" s="34" t="s">
        <v>31</v>
      </c>
      <c r="J79" s="38" t="str">
        <f>E21</f>
        <v>Pro-consult s.r.o., Jankovcova 1055/13, Praha 7</v>
      </c>
      <c r="K79" s="42"/>
      <c r="L79" s="146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</row>
    <row r="80" s="2" customFormat="1" ht="40.05" customHeight="1">
      <c r="A80" s="40"/>
      <c r="B80" s="41"/>
      <c r="C80" s="34" t="s">
        <v>29</v>
      </c>
      <c r="D80" s="42"/>
      <c r="E80" s="42"/>
      <c r="F80" s="29" t="str">
        <f>IF(E18="","",E18)</f>
        <v>Vyplň údaj</v>
      </c>
      <c r="G80" s="42"/>
      <c r="H80" s="42"/>
      <c r="I80" s="34" t="s">
        <v>36</v>
      </c>
      <c r="J80" s="38" t="str">
        <f>E24</f>
        <v>TMI Building s.r.o., Kakosova 1189/8, Praha 5</v>
      </c>
      <c r="K80" s="42"/>
      <c r="L80" s="146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</row>
    <row r="81" s="2" customFormat="1" ht="10.32" customHeight="1">
      <c r="A81" s="40"/>
      <c r="B81" s="41"/>
      <c r="C81" s="42"/>
      <c r="D81" s="42"/>
      <c r="E81" s="42"/>
      <c r="F81" s="42"/>
      <c r="G81" s="42"/>
      <c r="H81" s="42"/>
      <c r="I81" s="42"/>
      <c r="J81" s="42"/>
      <c r="K81" s="42"/>
      <c r="L81" s="146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11" customFormat="1" ht="29.28" customHeight="1">
      <c r="A82" s="187"/>
      <c r="B82" s="188"/>
      <c r="C82" s="189" t="s">
        <v>120</v>
      </c>
      <c r="D82" s="190" t="s">
        <v>61</v>
      </c>
      <c r="E82" s="190" t="s">
        <v>57</v>
      </c>
      <c r="F82" s="190" t="s">
        <v>58</v>
      </c>
      <c r="G82" s="190" t="s">
        <v>121</v>
      </c>
      <c r="H82" s="190" t="s">
        <v>122</v>
      </c>
      <c r="I82" s="190" t="s">
        <v>123</v>
      </c>
      <c r="J82" s="190" t="s">
        <v>110</v>
      </c>
      <c r="K82" s="191" t="s">
        <v>124</v>
      </c>
      <c r="L82" s="192"/>
      <c r="M82" s="94" t="s">
        <v>19</v>
      </c>
      <c r="N82" s="95" t="s">
        <v>46</v>
      </c>
      <c r="O82" s="95" t="s">
        <v>125</v>
      </c>
      <c r="P82" s="95" t="s">
        <v>126</v>
      </c>
      <c r="Q82" s="95" t="s">
        <v>127</v>
      </c>
      <c r="R82" s="95" t="s">
        <v>128</v>
      </c>
      <c r="S82" s="95" t="s">
        <v>129</v>
      </c>
      <c r="T82" s="96" t="s">
        <v>130</v>
      </c>
      <c r="U82" s="187"/>
      <c r="V82" s="187"/>
      <c r="W82" s="187"/>
      <c r="X82" s="187"/>
      <c r="Y82" s="187"/>
      <c r="Z82" s="187"/>
      <c r="AA82" s="187"/>
      <c r="AB82" s="187"/>
      <c r="AC82" s="187"/>
      <c r="AD82" s="187"/>
      <c r="AE82" s="187"/>
    </row>
    <row r="83" s="2" customFormat="1" ht="22.8" customHeight="1">
      <c r="A83" s="40"/>
      <c r="B83" s="41"/>
      <c r="C83" s="101" t="s">
        <v>131</v>
      </c>
      <c r="D83" s="42"/>
      <c r="E83" s="42"/>
      <c r="F83" s="42"/>
      <c r="G83" s="42"/>
      <c r="H83" s="42"/>
      <c r="I83" s="42"/>
      <c r="J83" s="193">
        <f>BK83</f>
        <v>0</v>
      </c>
      <c r="K83" s="42"/>
      <c r="L83" s="46"/>
      <c r="M83" s="97"/>
      <c r="N83" s="194"/>
      <c r="O83" s="98"/>
      <c r="P83" s="195">
        <f>P84</f>
        <v>0</v>
      </c>
      <c r="Q83" s="98"/>
      <c r="R83" s="195">
        <f>R84</f>
        <v>0</v>
      </c>
      <c r="S83" s="98"/>
      <c r="T83" s="196">
        <f>T84</f>
        <v>0</v>
      </c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T83" s="19" t="s">
        <v>75</v>
      </c>
      <c r="AU83" s="19" t="s">
        <v>111</v>
      </c>
      <c r="BK83" s="197">
        <f>BK84</f>
        <v>0</v>
      </c>
    </row>
    <row r="84" s="12" customFormat="1" ht="25.92" customHeight="1">
      <c r="A84" s="12"/>
      <c r="B84" s="198"/>
      <c r="C84" s="199"/>
      <c r="D84" s="200" t="s">
        <v>75</v>
      </c>
      <c r="E84" s="201" t="s">
        <v>100</v>
      </c>
      <c r="F84" s="201" t="s">
        <v>101</v>
      </c>
      <c r="G84" s="199"/>
      <c r="H84" s="199"/>
      <c r="I84" s="202"/>
      <c r="J84" s="203">
        <f>BK84</f>
        <v>0</v>
      </c>
      <c r="K84" s="199"/>
      <c r="L84" s="204"/>
      <c r="M84" s="205"/>
      <c r="N84" s="206"/>
      <c r="O84" s="206"/>
      <c r="P84" s="207">
        <f>P85+P88+P91</f>
        <v>0</v>
      </c>
      <c r="Q84" s="206"/>
      <c r="R84" s="207">
        <f>R85+R88+R91</f>
        <v>0</v>
      </c>
      <c r="S84" s="206"/>
      <c r="T84" s="208">
        <f>T85+T88+T91</f>
        <v>0</v>
      </c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R84" s="209" t="s">
        <v>164</v>
      </c>
      <c r="AT84" s="210" t="s">
        <v>75</v>
      </c>
      <c r="AU84" s="210" t="s">
        <v>76</v>
      </c>
      <c r="AY84" s="209" t="s">
        <v>134</v>
      </c>
      <c r="BK84" s="211">
        <f>BK85+BK88+BK91</f>
        <v>0</v>
      </c>
    </row>
    <row r="85" s="12" customFormat="1" ht="22.8" customHeight="1">
      <c r="A85" s="12"/>
      <c r="B85" s="198"/>
      <c r="C85" s="199"/>
      <c r="D85" s="200" t="s">
        <v>75</v>
      </c>
      <c r="E85" s="212" t="s">
        <v>750</v>
      </c>
      <c r="F85" s="212" t="s">
        <v>751</v>
      </c>
      <c r="G85" s="199"/>
      <c r="H85" s="199"/>
      <c r="I85" s="202"/>
      <c r="J85" s="213">
        <f>BK85</f>
        <v>0</v>
      </c>
      <c r="K85" s="199"/>
      <c r="L85" s="204"/>
      <c r="M85" s="205"/>
      <c r="N85" s="206"/>
      <c r="O85" s="206"/>
      <c r="P85" s="207">
        <f>SUM(P86:P87)</f>
        <v>0</v>
      </c>
      <c r="Q85" s="206"/>
      <c r="R85" s="207">
        <f>SUM(R86:R87)</f>
        <v>0</v>
      </c>
      <c r="S85" s="206"/>
      <c r="T85" s="208">
        <f>SUM(T86:T87)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9" t="s">
        <v>164</v>
      </c>
      <c r="AT85" s="210" t="s">
        <v>75</v>
      </c>
      <c r="AU85" s="210" t="s">
        <v>83</v>
      </c>
      <c r="AY85" s="209" t="s">
        <v>134</v>
      </c>
      <c r="BK85" s="211">
        <f>SUM(BK86:BK87)</f>
        <v>0</v>
      </c>
    </row>
    <row r="86" s="2" customFormat="1" ht="16.5" customHeight="1">
      <c r="A86" s="40"/>
      <c r="B86" s="41"/>
      <c r="C86" s="214" t="s">
        <v>83</v>
      </c>
      <c r="D86" s="214" t="s">
        <v>136</v>
      </c>
      <c r="E86" s="215" t="s">
        <v>775</v>
      </c>
      <c r="F86" s="216" t="s">
        <v>751</v>
      </c>
      <c r="G86" s="217" t="s">
        <v>776</v>
      </c>
      <c r="H86" s="282"/>
      <c r="I86" s="219"/>
      <c r="J86" s="220">
        <f>ROUND(I86*H86,2)</f>
        <v>0</v>
      </c>
      <c r="K86" s="216" t="s">
        <v>140</v>
      </c>
      <c r="L86" s="46"/>
      <c r="M86" s="221" t="s">
        <v>19</v>
      </c>
      <c r="N86" s="222" t="s">
        <v>47</v>
      </c>
      <c r="O86" s="86"/>
      <c r="P86" s="223">
        <f>O86*H86</f>
        <v>0</v>
      </c>
      <c r="Q86" s="223">
        <v>0</v>
      </c>
      <c r="R86" s="223">
        <f>Q86*H86</f>
        <v>0</v>
      </c>
      <c r="S86" s="223">
        <v>0</v>
      </c>
      <c r="T86" s="224">
        <f>S86*H86</f>
        <v>0</v>
      </c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R86" s="225" t="s">
        <v>724</v>
      </c>
      <c r="AT86" s="225" t="s">
        <v>136</v>
      </c>
      <c r="AU86" s="225" t="s">
        <v>85</v>
      </c>
      <c r="AY86" s="19" t="s">
        <v>134</v>
      </c>
      <c r="BE86" s="226">
        <f>IF(N86="základní",J86,0)</f>
        <v>0</v>
      </c>
      <c r="BF86" s="226">
        <f>IF(N86="snížená",J86,0)</f>
        <v>0</v>
      </c>
      <c r="BG86" s="226">
        <f>IF(N86="zákl. přenesená",J86,0)</f>
        <v>0</v>
      </c>
      <c r="BH86" s="226">
        <f>IF(N86="sníž. přenesená",J86,0)</f>
        <v>0</v>
      </c>
      <c r="BI86" s="226">
        <f>IF(N86="nulová",J86,0)</f>
        <v>0</v>
      </c>
      <c r="BJ86" s="19" t="s">
        <v>83</v>
      </c>
      <c r="BK86" s="226">
        <f>ROUND(I86*H86,2)</f>
        <v>0</v>
      </c>
      <c r="BL86" s="19" t="s">
        <v>724</v>
      </c>
      <c r="BM86" s="225" t="s">
        <v>777</v>
      </c>
    </row>
    <row r="87" s="2" customFormat="1">
      <c r="A87" s="40"/>
      <c r="B87" s="41"/>
      <c r="C87" s="42"/>
      <c r="D87" s="227" t="s">
        <v>143</v>
      </c>
      <c r="E87" s="42"/>
      <c r="F87" s="228" t="s">
        <v>778</v>
      </c>
      <c r="G87" s="42"/>
      <c r="H87" s="42"/>
      <c r="I87" s="229"/>
      <c r="J87" s="42"/>
      <c r="K87" s="42"/>
      <c r="L87" s="46"/>
      <c r="M87" s="230"/>
      <c r="N87" s="231"/>
      <c r="O87" s="86"/>
      <c r="P87" s="86"/>
      <c r="Q87" s="86"/>
      <c r="R87" s="86"/>
      <c r="S87" s="86"/>
      <c r="T87" s="87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T87" s="19" t="s">
        <v>143</v>
      </c>
      <c r="AU87" s="19" t="s">
        <v>85</v>
      </c>
    </row>
    <row r="88" s="12" customFormat="1" ht="22.8" customHeight="1">
      <c r="A88" s="12"/>
      <c r="B88" s="198"/>
      <c r="C88" s="199"/>
      <c r="D88" s="200" t="s">
        <v>75</v>
      </c>
      <c r="E88" s="212" t="s">
        <v>779</v>
      </c>
      <c r="F88" s="212" t="s">
        <v>780</v>
      </c>
      <c r="G88" s="199"/>
      <c r="H88" s="199"/>
      <c r="I88" s="202"/>
      <c r="J88" s="213">
        <f>BK88</f>
        <v>0</v>
      </c>
      <c r="K88" s="199"/>
      <c r="L88" s="204"/>
      <c r="M88" s="205"/>
      <c r="N88" s="206"/>
      <c r="O88" s="206"/>
      <c r="P88" s="207">
        <f>SUM(P89:P90)</f>
        <v>0</v>
      </c>
      <c r="Q88" s="206"/>
      <c r="R88" s="207">
        <f>SUM(R89:R90)</f>
        <v>0</v>
      </c>
      <c r="S88" s="206"/>
      <c r="T88" s="208">
        <f>SUM(T89:T90)</f>
        <v>0</v>
      </c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R88" s="209" t="s">
        <v>164</v>
      </c>
      <c r="AT88" s="210" t="s">
        <v>75</v>
      </c>
      <c r="AU88" s="210" t="s">
        <v>83</v>
      </c>
      <c r="AY88" s="209" t="s">
        <v>134</v>
      </c>
      <c r="BK88" s="211">
        <f>SUM(BK89:BK90)</f>
        <v>0</v>
      </c>
    </row>
    <row r="89" s="2" customFormat="1" ht="16.5" customHeight="1">
      <c r="A89" s="40"/>
      <c r="B89" s="41"/>
      <c r="C89" s="214" t="s">
        <v>85</v>
      </c>
      <c r="D89" s="214" t="s">
        <v>136</v>
      </c>
      <c r="E89" s="215" t="s">
        <v>781</v>
      </c>
      <c r="F89" s="216" t="s">
        <v>780</v>
      </c>
      <c r="G89" s="217" t="s">
        <v>776</v>
      </c>
      <c r="H89" s="282"/>
      <c r="I89" s="219"/>
      <c r="J89" s="220">
        <f>ROUND(I89*H89,2)</f>
        <v>0</v>
      </c>
      <c r="K89" s="216" t="s">
        <v>140</v>
      </c>
      <c r="L89" s="46"/>
      <c r="M89" s="221" t="s">
        <v>19</v>
      </c>
      <c r="N89" s="222" t="s">
        <v>47</v>
      </c>
      <c r="O89" s="86"/>
      <c r="P89" s="223">
        <f>O89*H89</f>
        <v>0</v>
      </c>
      <c r="Q89" s="223">
        <v>0</v>
      </c>
      <c r="R89" s="223">
        <f>Q89*H89</f>
        <v>0</v>
      </c>
      <c r="S89" s="223">
        <v>0</v>
      </c>
      <c r="T89" s="224">
        <f>S89*H89</f>
        <v>0</v>
      </c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R89" s="225" t="s">
        <v>724</v>
      </c>
      <c r="AT89" s="225" t="s">
        <v>136</v>
      </c>
      <c r="AU89" s="225" t="s">
        <v>85</v>
      </c>
      <c r="AY89" s="19" t="s">
        <v>134</v>
      </c>
      <c r="BE89" s="226">
        <f>IF(N89="základní",J89,0)</f>
        <v>0</v>
      </c>
      <c r="BF89" s="226">
        <f>IF(N89="snížená",J89,0)</f>
        <v>0</v>
      </c>
      <c r="BG89" s="226">
        <f>IF(N89="zákl. přenesená",J89,0)</f>
        <v>0</v>
      </c>
      <c r="BH89" s="226">
        <f>IF(N89="sníž. přenesená",J89,0)</f>
        <v>0</v>
      </c>
      <c r="BI89" s="226">
        <f>IF(N89="nulová",J89,0)</f>
        <v>0</v>
      </c>
      <c r="BJ89" s="19" t="s">
        <v>83</v>
      </c>
      <c r="BK89" s="226">
        <f>ROUND(I89*H89,2)</f>
        <v>0</v>
      </c>
      <c r="BL89" s="19" t="s">
        <v>724</v>
      </c>
      <c r="BM89" s="225" t="s">
        <v>782</v>
      </c>
    </row>
    <row r="90" s="2" customFormat="1">
      <c r="A90" s="40"/>
      <c r="B90" s="41"/>
      <c r="C90" s="42"/>
      <c r="D90" s="227" t="s">
        <v>143</v>
      </c>
      <c r="E90" s="42"/>
      <c r="F90" s="228" t="s">
        <v>783</v>
      </c>
      <c r="G90" s="42"/>
      <c r="H90" s="42"/>
      <c r="I90" s="229"/>
      <c r="J90" s="42"/>
      <c r="K90" s="42"/>
      <c r="L90" s="46"/>
      <c r="M90" s="230"/>
      <c r="N90" s="231"/>
      <c r="O90" s="86"/>
      <c r="P90" s="86"/>
      <c r="Q90" s="86"/>
      <c r="R90" s="86"/>
      <c r="S90" s="86"/>
      <c r="T90" s="87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T90" s="19" t="s">
        <v>143</v>
      </c>
      <c r="AU90" s="19" t="s">
        <v>85</v>
      </c>
    </row>
    <row r="91" s="12" customFormat="1" ht="22.8" customHeight="1">
      <c r="A91" s="12"/>
      <c r="B91" s="198"/>
      <c r="C91" s="199"/>
      <c r="D91" s="200" t="s">
        <v>75</v>
      </c>
      <c r="E91" s="212" t="s">
        <v>784</v>
      </c>
      <c r="F91" s="212" t="s">
        <v>785</v>
      </c>
      <c r="G91" s="199"/>
      <c r="H91" s="199"/>
      <c r="I91" s="202"/>
      <c r="J91" s="213">
        <f>BK91</f>
        <v>0</v>
      </c>
      <c r="K91" s="199"/>
      <c r="L91" s="204"/>
      <c r="M91" s="205"/>
      <c r="N91" s="206"/>
      <c r="O91" s="206"/>
      <c r="P91" s="207">
        <f>SUM(P92:P93)</f>
        <v>0</v>
      </c>
      <c r="Q91" s="206"/>
      <c r="R91" s="207">
        <f>SUM(R92:R93)</f>
        <v>0</v>
      </c>
      <c r="S91" s="206"/>
      <c r="T91" s="208">
        <f>SUM(T92:T93)</f>
        <v>0</v>
      </c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R91" s="209" t="s">
        <v>164</v>
      </c>
      <c r="AT91" s="210" t="s">
        <v>75</v>
      </c>
      <c r="AU91" s="210" t="s">
        <v>83</v>
      </c>
      <c r="AY91" s="209" t="s">
        <v>134</v>
      </c>
      <c r="BK91" s="211">
        <f>SUM(BK92:BK93)</f>
        <v>0</v>
      </c>
    </row>
    <row r="92" s="2" customFormat="1" ht="16.5" customHeight="1">
      <c r="A92" s="40"/>
      <c r="B92" s="41"/>
      <c r="C92" s="214" t="s">
        <v>153</v>
      </c>
      <c r="D92" s="214" t="s">
        <v>136</v>
      </c>
      <c r="E92" s="215" t="s">
        <v>786</v>
      </c>
      <c r="F92" s="216" t="s">
        <v>785</v>
      </c>
      <c r="G92" s="217" t="s">
        <v>776</v>
      </c>
      <c r="H92" s="282"/>
      <c r="I92" s="219"/>
      <c r="J92" s="220">
        <f>ROUND(I92*H92,2)</f>
        <v>0</v>
      </c>
      <c r="K92" s="216" t="s">
        <v>140</v>
      </c>
      <c r="L92" s="46"/>
      <c r="M92" s="221" t="s">
        <v>19</v>
      </c>
      <c r="N92" s="222" t="s">
        <v>47</v>
      </c>
      <c r="O92" s="86"/>
      <c r="P92" s="223">
        <f>O92*H92</f>
        <v>0</v>
      </c>
      <c r="Q92" s="223">
        <v>0</v>
      </c>
      <c r="R92" s="223">
        <f>Q92*H92</f>
        <v>0</v>
      </c>
      <c r="S92" s="223">
        <v>0</v>
      </c>
      <c r="T92" s="224">
        <f>S92*H92</f>
        <v>0</v>
      </c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R92" s="225" t="s">
        <v>724</v>
      </c>
      <c r="AT92" s="225" t="s">
        <v>136</v>
      </c>
      <c r="AU92" s="225" t="s">
        <v>85</v>
      </c>
      <c r="AY92" s="19" t="s">
        <v>134</v>
      </c>
      <c r="BE92" s="226">
        <f>IF(N92="základní",J92,0)</f>
        <v>0</v>
      </c>
      <c r="BF92" s="226">
        <f>IF(N92="snížená",J92,0)</f>
        <v>0</v>
      </c>
      <c r="BG92" s="226">
        <f>IF(N92="zákl. přenesená",J92,0)</f>
        <v>0</v>
      </c>
      <c r="BH92" s="226">
        <f>IF(N92="sníž. přenesená",J92,0)</f>
        <v>0</v>
      </c>
      <c r="BI92" s="226">
        <f>IF(N92="nulová",J92,0)</f>
        <v>0</v>
      </c>
      <c r="BJ92" s="19" t="s">
        <v>83</v>
      </c>
      <c r="BK92" s="226">
        <f>ROUND(I92*H92,2)</f>
        <v>0</v>
      </c>
      <c r="BL92" s="19" t="s">
        <v>724</v>
      </c>
      <c r="BM92" s="225" t="s">
        <v>787</v>
      </c>
    </row>
    <row r="93" s="2" customFormat="1">
      <c r="A93" s="40"/>
      <c r="B93" s="41"/>
      <c r="C93" s="42"/>
      <c r="D93" s="227" t="s">
        <v>143</v>
      </c>
      <c r="E93" s="42"/>
      <c r="F93" s="228" t="s">
        <v>788</v>
      </c>
      <c r="G93" s="42"/>
      <c r="H93" s="42"/>
      <c r="I93" s="229"/>
      <c r="J93" s="42"/>
      <c r="K93" s="42"/>
      <c r="L93" s="46"/>
      <c r="M93" s="275"/>
      <c r="N93" s="276"/>
      <c r="O93" s="277"/>
      <c r="P93" s="277"/>
      <c r="Q93" s="277"/>
      <c r="R93" s="277"/>
      <c r="S93" s="277"/>
      <c r="T93" s="278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T93" s="19" t="s">
        <v>143</v>
      </c>
      <c r="AU93" s="19" t="s">
        <v>85</v>
      </c>
    </row>
    <row r="94" s="2" customFormat="1" ht="6.96" customHeight="1">
      <c r="A94" s="40"/>
      <c r="B94" s="61"/>
      <c r="C94" s="62"/>
      <c r="D94" s="62"/>
      <c r="E94" s="62"/>
      <c r="F94" s="62"/>
      <c r="G94" s="62"/>
      <c r="H94" s="62"/>
      <c r="I94" s="62"/>
      <c r="J94" s="62"/>
      <c r="K94" s="62"/>
      <c r="L94" s="46"/>
      <c r="M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</sheetData>
  <sheetProtection sheet="1" autoFilter="0" formatColumns="0" formatRows="0" objects="1" scenarios="1" spinCount="100000" saltValue="KeuWH8EtsbXOPScoKhnjs8pgmbK8bDHPtmvHegPnHtPnLaljPTmb8KPZbjx0vUUDabHi9rWzxN/IX+tQ311Mhg==" hashValue="URalclgjoAzZHZUGx3WkXRtpHGnyYbJ2QHNxEdfDpC8P7aNCkgjubGJ+Zc67zFtB7U0DHC2jGWLRFbxEiZU5jg==" algorithmName="SHA-512" password="CC35"/>
  <autoFilter ref="C82:K93"/>
  <mergeCells count="9">
    <mergeCell ref="E7:H7"/>
    <mergeCell ref="E9:H9"/>
    <mergeCell ref="E18:H18"/>
    <mergeCell ref="E27:H27"/>
    <mergeCell ref="E48:H48"/>
    <mergeCell ref="E50:H50"/>
    <mergeCell ref="E73:H73"/>
    <mergeCell ref="E75:H75"/>
    <mergeCell ref="L2:V2"/>
  </mergeCells>
  <hyperlinks>
    <hyperlink ref="F87" r:id="rId1" display="https://podminky.urs.cz/item/CS_URS_2025_01/030001000"/>
    <hyperlink ref="F90" r:id="rId2" display="https://podminky.urs.cz/item/CS_URS_2025_01/060001000"/>
    <hyperlink ref="F93" r:id="rId3" display="https://podminky.urs.cz/item/CS_URS_2025_01/070001000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83" customWidth="1"/>
    <col min="2" max="2" width="1.667969" style="283" customWidth="1"/>
    <col min="3" max="4" width="5" style="283" customWidth="1"/>
    <col min="5" max="5" width="11.66016" style="283" customWidth="1"/>
    <col min="6" max="6" width="9.160156" style="283" customWidth="1"/>
    <col min="7" max="7" width="5" style="283" customWidth="1"/>
    <col min="8" max="8" width="77.83203" style="283" customWidth="1"/>
    <col min="9" max="10" width="20" style="283" customWidth="1"/>
    <col min="11" max="11" width="1.667969" style="283" customWidth="1"/>
  </cols>
  <sheetData>
    <row r="1" s="1" customFormat="1" ht="37.5" customHeight="1"/>
    <row r="2" s="1" customFormat="1" ht="7.5" customHeight="1">
      <c r="B2" s="284"/>
      <c r="C2" s="285"/>
      <c r="D2" s="285"/>
      <c r="E2" s="285"/>
      <c r="F2" s="285"/>
      <c r="G2" s="285"/>
      <c r="H2" s="285"/>
      <c r="I2" s="285"/>
      <c r="J2" s="285"/>
      <c r="K2" s="286"/>
    </row>
    <row r="3" s="16" customFormat="1" ht="45" customHeight="1">
      <c r="B3" s="287"/>
      <c r="C3" s="288" t="s">
        <v>789</v>
      </c>
      <c r="D3" s="288"/>
      <c r="E3" s="288"/>
      <c r="F3" s="288"/>
      <c r="G3" s="288"/>
      <c r="H3" s="288"/>
      <c r="I3" s="288"/>
      <c r="J3" s="288"/>
      <c r="K3" s="289"/>
    </row>
    <row r="4" s="1" customFormat="1" ht="25.5" customHeight="1">
      <c r="B4" s="290"/>
      <c r="C4" s="291" t="s">
        <v>790</v>
      </c>
      <c r="D4" s="291"/>
      <c r="E4" s="291"/>
      <c r="F4" s="291"/>
      <c r="G4" s="291"/>
      <c r="H4" s="291"/>
      <c r="I4" s="291"/>
      <c r="J4" s="291"/>
      <c r="K4" s="292"/>
    </row>
    <row r="5" s="1" customFormat="1" ht="5.25" customHeight="1">
      <c r="B5" s="290"/>
      <c r="C5" s="293"/>
      <c r="D5" s="293"/>
      <c r="E5" s="293"/>
      <c r="F5" s="293"/>
      <c r="G5" s="293"/>
      <c r="H5" s="293"/>
      <c r="I5" s="293"/>
      <c r="J5" s="293"/>
      <c r="K5" s="292"/>
    </row>
    <row r="6" s="1" customFormat="1" ht="15" customHeight="1">
      <c r="B6" s="290"/>
      <c r="C6" s="294" t="s">
        <v>791</v>
      </c>
      <c r="D6" s="294"/>
      <c r="E6" s="294"/>
      <c r="F6" s="294"/>
      <c r="G6" s="294"/>
      <c r="H6" s="294"/>
      <c r="I6" s="294"/>
      <c r="J6" s="294"/>
      <c r="K6" s="292"/>
    </row>
    <row r="7" s="1" customFormat="1" ht="15" customHeight="1">
      <c r="B7" s="295"/>
      <c r="C7" s="294" t="s">
        <v>792</v>
      </c>
      <c r="D7" s="294"/>
      <c r="E7" s="294"/>
      <c r="F7" s="294"/>
      <c r="G7" s="294"/>
      <c r="H7" s="294"/>
      <c r="I7" s="294"/>
      <c r="J7" s="294"/>
      <c r="K7" s="292"/>
    </row>
    <row r="8" s="1" customFormat="1" ht="12.75" customHeight="1">
      <c r="B8" s="295"/>
      <c r="C8" s="294"/>
      <c r="D8" s="294"/>
      <c r="E8" s="294"/>
      <c r="F8" s="294"/>
      <c r="G8" s="294"/>
      <c r="H8" s="294"/>
      <c r="I8" s="294"/>
      <c r="J8" s="294"/>
      <c r="K8" s="292"/>
    </row>
    <row r="9" s="1" customFormat="1" ht="15" customHeight="1">
      <c r="B9" s="295"/>
      <c r="C9" s="294" t="s">
        <v>793</v>
      </c>
      <c r="D9" s="294"/>
      <c r="E9" s="294"/>
      <c r="F9" s="294"/>
      <c r="G9" s="294"/>
      <c r="H9" s="294"/>
      <c r="I9" s="294"/>
      <c r="J9" s="294"/>
      <c r="K9" s="292"/>
    </row>
    <row r="10" s="1" customFormat="1" ht="15" customHeight="1">
      <c r="B10" s="295"/>
      <c r="C10" s="294"/>
      <c r="D10" s="294" t="s">
        <v>794</v>
      </c>
      <c r="E10" s="294"/>
      <c r="F10" s="294"/>
      <c r="G10" s="294"/>
      <c r="H10" s="294"/>
      <c r="I10" s="294"/>
      <c r="J10" s="294"/>
      <c r="K10" s="292"/>
    </row>
    <row r="11" s="1" customFormat="1" ht="15" customHeight="1">
      <c r="B11" s="295"/>
      <c r="C11" s="296"/>
      <c r="D11" s="294" t="s">
        <v>795</v>
      </c>
      <c r="E11" s="294"/>
      <c r="F11" s="294"/>
      <c r="G11" s="294"/>
      <c r="H11" s="294"/>
      <c r="I11" s="294"/>
      <c r="J11" s="294"/>
      <c r="K11" s="292"/>
    </row>
    <row r="12" s="1" customFormat="1" ht="15" customHeight="1">
      <c r="B12" s="295"/>
      <c r="C12" s="296"/>
      <c r="D12" s="294"/>
      <c r="E12" s="294"/>
      <c r="F12" s="294"/>
      <c r="G12" s="294"/>
      <c r="H12" s="294"/>
      <c r="I12" s="294"/>
      <c r="J12" s="294"/>
      <c r="K12" s="292"/>
    </row>
    <row r="13" s="1" customFormat="1" ht="15" customHeight="1">
      <c r="B13" s="295"/>
      <c r="C13" s="296"/>
      <c r="D13" s="297" t="s">
        <v>796</v>
      </c>
      <c r="E13" s="294"/>
      <c r="F13" s="294"/>
      <c r="G13" s="294"/>
      <c r="H13" s="294"/>
      <c r="I13" s="294"/>
      <c r="J13" s="294"/>
      <c r="K13" s="292"/>
    </row>
    <row r="14" s="1" customFormat="1" ht="12.75" customHeight="1">
      <c r="B14" s="295"/>
      <c r="C14" s="296"/>
      <c r="D14" s="296"/>
      <c r="E14" s="296"/>
      <c r="F14" s="296"/>
      <c r="G14" s="296"/>
      <c r="H14" s="296"/>
      <c r="I14" s="296"/>
      <c r="J14" s="296"/>
      <c r="K14" s="292"/>
    </row>
    <row r="15" s="1" customFormat="1" ht="15" customHeight="1">
      <c r="B15" s="295"/>
      <c r="C15" s="296"/>
      <c r="D15" s="294" t="s">
        <v>797</v>
      </c>
      <c r="E15" s="294"/>
      <c r="F15" s="294"/>
      <c r="G15" s="294"/>
      <c r="H15" s="294"/>
      <c r="I15" s="294"/>
      <c r="J15" s="294"/>
      <c r="K15" s="292"/>
    </row>
    <row r="16" s="1" customFormat="1" ht="15" customHeight="1">
      <c r="B16" s="295"/>
      <c r="C16" s="296"/>
      <c r="D16" s="294" t="s">
        <v>798</v>
      </c>
      <c r="E16" s="294"/>
      <c r="F16" s="294"/>
      <c r="G16" s="294"/>
      <c r="H16" s="294"/>
      <c r="I16" s="294"/>
      <c r="J16" s="294"/>
      <c r="K16" s="292"/>
    </row>
    <row r="17" s="1" customFormat="1" ht="15" customHeight="1">
      <c r="B17" s="295"/>
      <c r="C17" s="296"/>
      <c r="D17" s="294" t="s">
        <v>799</v>
      </c>
      <c r="E17" s="294"/>
      <c r="F17" s="294"/>
      <c r="G17" s="294"/>
      <c r="H17" s="294"/>
      <c r="I17" s="294"/>
      <c r="J17" s="294"/>
      <c r="K17" s="292"/>
    </row>
    <row r="18" s="1" customFormat="1" ht="15" customHeight="1">
      <c r="B18" s="295"/>
      <c r="C18" s="296"/>
      <c r="D18" s="296"/>
      <c r="E18" s="298" t="s">
        <v>82</v>
      </c>
      <c r="F18" s="294" t="s">
        <v>800</v>
      </c>
      <c r="G18" s="294"/>
      <c r="H18" s="294"/>
      <c r="I18" s="294"/>
      <c r="J18" s="294"/>
      <c r="K18" s="292"/>
    </row>
    <row r="19" s="1" customFormat="1" ht="15" customHeight="1">
      <c r="B19" s="295"/>
      <c r="C19" s="296"/>
      <c r="D19" s="296"/>
      <c r="E19" s="298" t="s">
        <v>801</v>
      </c>
      <c r="F19" s="294" t="s">
        <v>802</v>
      </c>
      <c r="G19" s="294"/>
      <c r="H19" s="294"/>
      <c r="I19" s="294"/>
      <c r="J19" s="294"/>
      <c r="K19" s="292"/>
    </row>
    <row r="20" s="1" customFormat="1" ht="15" customHeight="1">
      <c r="B20" s="295"/>
      <c r="C20" s="296"/>
      <c r="D20" s="296"/>
      <c r="E20" s="298" t="s">
        <v>803</v>
      </c>
      <c r="F20" s="294" t="s">
        <v>804</v>
      </c>
      <c r="G20" s="294"/>
      <c r="H20" s="294"/>
      <c r="I20" s="294"/>
      <c r="J20" s="294"/>
      <c r="K20" s="292"/>
    </row>
    <row r="21" s="1" customFormat="1" ht="15" customHeight="1">
      <c r="B21" s="295"/>
      <c r="C21" s="296"/>
      <c r="D21" s="296"/>
      <c r="E21" s="298" t="s">
        <v>805</v>
      </c>
      <c r="F21" s="294" t="s">
        <v>806</v>
      </c>
      <c r="G21" s="294"/>
      <c r="H21" s="294"/>
      <c r="I21" s="294"/>
      <c r="J21" s="294"/>
      <c r="K21" s="292"/>
    </row>
    <row r="22" s="1" customFormat="1" ht="15" customHeight="1">
      <c r="B22" s="295"/>
      <c r="C22" s="296"/>
      <c r="D22" s="296"/>
      <c r="E22" s="298" t="s">
        <v>807</v>
      </c>
      <c r="F22" s="294" t="s">
        <v>808</v>
      </c>
      <c r="G22" s="294"/>
      <c r="H22" s="294"/>
      <c r="I22" s="294"/>
      <c r="J22" s="294"/>
      <c r="K22" s="292"/>
    </row>
    <row r="23" s="1" customFormat="1" ht="15" customHeight="1">
      <c r="B23" s="295"/>
      <c r="C23" s="296"/>
      <c r="D23" s="296"/>
      <c r="E23" s="298" t="s">
        <v>89</v>
      </c>
      <c r="F23" s="294" t="s">
        <v>809</v>
      </c>
      <c r="G23" s="294"/>
      <c r="H23" s="294"/>
      <c r="I23" s="294"/>
      <c r="J23" s="294"/>
      <c r="K23" s="292"/>
    </row>
    <row r="24" s="1" customFormat="1" ht="12.75" customHeight="1">
      <c r="B24" s="295"/>
      <c r="C24" s="296"/>
      <c r="D24" s="296"/>
      <c r="E24" s="296"/>
      <c r="F24" s="296"/>
      <c r="G24" s="296"/>
      <c r="H24" s="296"/>
      <c r="I24" s="296"/>
      <c r="J24" s="296"/>
      <c r="K24" s="292"/>
    </row>
    <row r="25" s="1" customFormat="1" ht="15" customHeight="1">
      <c r="B25" s="295"/>
      <c r="C25" s="294" t="s">
        <v>810</v>
      </c>
      <c r="D25" s="294"/>
      <c r="E25" s="294"/>
      <c r="F25" s="294"/>
      <c r="G25" s="294"/>
      <c r="H25" s="294"/>
      <c r="I25" s="294"/>
      <c r="J25" s="294"/>
      <c r="K25" s="292"/>
    </row>
    <row r="26" s="1" customFormat="1" ht="15" customHeight="1">
      <c r="B26" s="295"/>
      <c r="C26" s="294" t="s">
        <v>811</v>
      </c>
      <c r="D26" s="294"/>
      <c r="E26" s="294"/>
      <c r="F26" s="294"/>
      <c r="G26" s="294"/>
      <c r="H26" s="294"/>
      <c r="I26" s="294"/>
      <c r="J26" s="294"/>
      <c r="K26" s="292"/>
    </row>
    <row r="27" s="1" customFormat="1" ht="15" customHeight="1">
      <c r="B27" s="295"/>
      <c r="C27" s="294"/>
      <c r="D27" s="294" t="s">
        <v>812</v>
      </c>
      <c r="E27" s="294"/>
      <c r="F27" s="294"/>
      <c r="G27" s="294"/>
      <c r="H27" s="294"/>
      <c r="I27" s="294"/>
      <c r="J27" s="294"/>
      <c r="K27" s="292"/>
    </row>
    <row r="28" s="1" customFormat="1" ht="15" customHeight="1">
      <c r="B28" s="295"/>
      <c r="C28" s="296"/>
      <c r="D28" s="294" t="s">
        <v>813</v>
      </c>
      <c r="E28" s="294"/>
      <c r="F28" s="294"/>
      <c r="G28" s="294"/>
      <c r="H28" s="294"/>
      <c r="I28" s="294"/>
      <c r="J28" s="294"/>
      <c r="K28" s="292"/>
    </row>
    <row r="29" s="1" customFormat="1" ht="12.75" customHeight="1">
      <c r="B29" s="295"/>
      <c r="C29" s="296"/>
      <c r="D29" s="296"/>
      <c r="E29" s="296"/>
      <c r="F29" s="296"/>
      <c r="G29" s="296"/>
      <c r="H29" s="296"/>
      <c r="I29" s="296"/>
      <c r="J29" s="296"/>
      <c r="K29" s="292"/>
    </row>
    <row r="30" s="1" customFormat="1" ht="15" customHeight="1">
      <c r="B30" s="295"/>
      <c r="C30" s="296"/>
      <c r="D30" s="294" t="s">
        <v>814</v>
      </c>
      <c r="E30" s="294"/>
      <c r="F30" s="294"/>
      <c r="G30" s="294"/>
      <c r="H30" s="294"/>
      <c r="I30" s="294"/>
      <c r="J30" s="294"/>
      <c r="K30" s="292"/>
    </row>
    <row r="31" s="1" customFormat="1" ht="15" customHeight="1">
      <c r="B31" s="295"/>
      <c r="C31" s="296"/>
      <c r="D31" s="294" t="s">
        <v>815</v>
      </c>
      <c r="E31" s="294"/>
      <c r="F31" s="294"/>
      <c r="G31" s="294"/>
      <c r="H31" s="294"/>
      <c r="I31" s="294"/>
      <c r="J31" s="294"/>
      <c r="K31" s="292"/>
    </row>
    <row r="32" s="1" customFormat="1" ht="12.75" customHeight="1">
      <c r="B32" s="295"/>
      <c r="C32" s="296"/>
      <c r="D32" s="296"/>
      <c r="E32" s="296"/>
      <c r="F32" s="296"/>
      <c r="G32" s="296"/>
      <c r="H32" s="296"/>
      <c r="I32" s="296"/>
      <c r="J32" s="296"/>
      <c r="K32" s="292"/>
    </row>
    <row r="33" s="1" customFormat="1" ht="15" customHeight="1">
      <c r="B33" s="295"/>
      <c r="C33" s="296"/>
      <c r="D33" s="294" t="s">
        <v>816</v>
      </c>
      <c r="E33" s="294"/>
      <c r="F33" s="294"/>
      <c r="G33" s="294"/>
      <c r="H33" s="294"/>
      <c r="I33" s="294"/>
      <c r="J33" s="294"/>
      <c r="K33" s="292"/>
    </row>
    <row r="34" s="1" customFormat="1" ht="15" customHeight="1">
      <c r="B34" s="295"/>
      <c r="C34" s="296"/>
      <c r="D34" s="294" t="s">
        <v>817</v>
      </c>
      <c r="E34" s="294"/>
      <c r="F34" s="294"/>
      <c r="G34" s="294"/>
      <c r="H34" s="294"/>
      <c r="I34" s="294"/>
      <c r="J34" s="294"/>
      <c r="K34" s="292"/>
    </row>
    <row r="35" s="1" customFormat="1" ht="15" customHeight="1">
      <c r="B35" s="295"/>
      <c r="C35" s="296"/>
      <c r="D35" s="294" t="s">
        <v>818</v>
      </c>
      <c r="E35" s="294"/>
      <c r="F35" s="294"/>
      <c r="G35" s="294"/>
      <c r="H35" s="294"/>
      <c r="I35" s="294"/>
      <c r="J35" s="294"/>
      <c r="K35" s="292"/>
    </row>
    <row r="36" s="1" customFormat="1" ht="15" customHeight="1">
      <c r="B36" s="295"/>
      <c r="C36" s="296"/>
      <c r="D36" s="294"/>
      <c r="E36" s="297" t="s">
        <v>120</v>
      </c>
      <c r="F36" s="294"/>
      <c r="G36" s="294" t="s">
        <v>819</v>
      </c>
      <c r="H36" s="294"/>
      <c r="I36" s="294"/>
      <c r="J36" s="294"/>
      <c r="K36" s="292"/>
    </row>
    <row r="37" s="1" customFormat="1" ht="30.75" customHeight="1">
      <c r="B37" s="295"/>
      <c r="C37" s="296"/>
      <c r="D37" s="294"/>
      <c r="E37" s="297" t="s">
        <v>820</v>
      </c>
      <c r="F37" s="294"/>
      <c r="G37" s="294" t="s">
        <v>821</v>
      </c>
      <c r="H37" s="294"/>
      <c r="I37" s="294"/>
      <c r="J37" s="294"/>
      <c r="K37" s="292"/>
    </row>
    <row r="38" s="1" customFormat="1" ht="15" customHeight="1">
      <c r="B38" s="295"/>
      <c r="C38" s="296"/>
      <c r="D38" s="294"/>
      <c r="E38" s="297" t="s">
        <v>57</v>
      </c>
      <c r="F38" s="294"/>
      <c r="G38" s="294" t="s">
        <v>822</v>
      </c>
      <c r="H38" s="294"/>
      <c r="I38" s="294"/>
      <c r="J38" s="294"/>
      <c r="K38" s="292"/>
    </row>
    <row r="39" s="1" customFormat="1" ht="15" customHeight="1">
      <c r="B39" s="295"/>
      <c r="C39" s="296"/>
      <c r="D39" s="294"/>
      <c r="E39" s="297" t="s">
        <v>58</v>
      </c>
      <c r="F39" s="294"/>
      <c r="G39" s="294" t="s">
        <v>823</v>
      </c>
      <c r="H39" s="294"/>
      <c r="I39" s="294"/>
      <c r="J39" s="294"/>
      <c r="K39" s="292"/>
    </row>
    <row r="40" s="1" customFormat="1" ht="15" customHeight="1">
      <c r="B40" s="295"/>
      <c r="C40" s="296"/>
      <c r="D40" s="294"/>
      <c r="E40" s="297" t="s">
        <v>121</v>
      </c>
      <c r="F40" s="294"/>
      <c r="G40" s="294" t="s">
        <v>824</v>
      </c>
      <c r="H40" s="294"/>
      <c r="I40" s="294"/>
      <c r="J40" s="294"/>
      <c r="K40" s="292"/>
    </row>
    <row r="41" s="1" customFormat="1" ht="15" customHeight="1">
      <c r="B41" s="295"/>
      <c r="C41" s="296"/>
      <c r="D41" s="294"/>
      <c r="E41" s="297" t="s">
        <v>122</v>
      </c>
      <c r="F41" s="294"/>
      <c r="G41" s="294" t="s">
        <v>825</v>
      </c>
      <c r="H41" s="294"/>
      <c r="I41" s="294"/>
      <c r="J41" s="294"/>
      <c r="K41" s="292"/>
    </row>
    <row r="42" s="1" customFormat="1" ht="15" customHeight="1">
      <c r="B42" s="295"/>
      <c r="C42" s="296"/>
      <c r="D42" s="294"/>
      <c r="E42" s="297" t="s">
        <v>826</v>
      </c>
      <c r="F42" s="294"/>
      <c r="G42" s="294" t="s">
        <v>827</v>
      </c>
      <c r="H42" s="294"/>
      <c r="I42" s="294"/>
      <c r="J42" s="294"/>
      <c r="K42" s="292"/>
    </row>
    <row r="43" s="1" customFormat="1" ht="15" customHeight="1">
      <c r="B43" s="295"/>
      <c r="C43" s="296"/>
      <c r="D43" s="294"/>
      <c r="E43" s="297"/>
      <c r="F43" s="294"/>
      <c r="G43" s="294" t="s">
        <v>828</v>
      </c>
      <c r="H43" s="294"/>
      <c r="I43" s="294"/>
      <c r="J43" s="294"/>
      <c r="K43" s="292"/>
    </row>
    <row r="44" s="1" customFormat="1" ht="15" customHeight="1">
      <c r="B44" s="295"/>
      <c r="C44" s="296"/>
      <c r="D44" s="294"/>
      <c r="E44" s="297" t="s">
        <v>829</v>
      </c>
      <c r="F44" s="294"/>
      <c r="G44" s="294" t="s">
        <v>830</v>
      </c>
      <c r="H44" s="294"/>
      <c r="I44" s="294"/>
      <c r="J44" s="294"/>
      <c r="K44" s="292"/>
    </row>
    <row r="45" s="1" customFormat="1" ht="15" customHeight="1">
      <c r="B45" s="295"/>
      <c r="C45" s="296"/>
      <c r="D45" s="294"/>
      <c r="E45" s="297" t="s">
        <v>124</v>
      </c>
      <c r="F45" s="294"/>
      <c r="G45" s="294" t="s">
        <v>831</v>
      </c>
      <c r="H45" s="294"/>
      <c r="I45" s="294"/>
      <c r="J45" s="294"/>
      <c r="K45" s="292"/>
    </row>
    <row r="46" s="1" customFormat="1" ht="12.75" customHeight="1">
      <c r="B46" s="295"/>
      <c r="C46" s="296"/>
      <c r="D46" s="294"/>
      <c r="E46" s="294"/>
      <c r="F46" s="294"/>
      <c r="G46" s="294"/>
      <c r="H46" s="294"/>
      <c r="I46" s="294"/>
      <c r="J46" s="294"/>
      <c r="K46" s="292"/>
    </row>
    <row r="47" s="1" customFormat="1" ht="15" customHeight="1">
      <c r="B47" s="295"/>
      <c r="C47" s="296"/>
      <c r="D47" s="294" t="s">
        <v>832</v>
      </c>
      <c r="E47" s="294"/>
      <c r="F47" s="294"/>
      <c r="G47" s="294"/>
      <c r="H47" s="294"/>
      <c r="I47" s="294"/>
      <c r="J47" s="294"/>
      <c r="K47" s="292"/>
    </row>
    <row r="48" s="1" customFormat="1" ht="15" customHeight="1">
      <c r="B48" s="295"/>
      <c r="C48" s="296"/>
      <c r="D48" s="296"/>
      <c r="E48" s="294" t="s">
        <v>833</v>
      </c>
      <c r="F48" s="294"/>
      <c r="G48" s="294"/>
      <c r="H48" s="294"/>
      <c r="I48" s="294"/>
      <c r="J48" s="294"/>
      <c r="K48" s="292"/>
    </row>
    <row r="49" s="1" customFormat="1" ht="15" customHeight="1">
      <c r="B49" s="295"/>
      <c r="C49" s="296"/>
      <c r="D49" s="296"/>
      <c r="E49" s="294" t="s">
        <v>834</v>
      </c>
      <c r="F49" s="294"/>
      <c r="G49" s="294"/>
      <c r="H49" s="294"/>
      <c r="I49" s="294"/>
      <c r="J49" s="294"/>
      <c r="K49" s="292"/>
    </row>
    <row r="50" s="1" customFormat="1" ht="15" customHeight="1">
      <c r="B50" s="295"/>
      <c r="C50" s="296"/>
      <c r="D50" s="296"/>
      <c r="E50" s="294" t="s">
        <v>835</v>
      </c>
      <c r="F50" s="294"/>
      <c r="G50" s="294"/>
      <c r="H50" s="294"/>
      <c r="I50" s="294"/>
      <c r="J50" s="294"/>
      <c r="K50" s="292"/>
    </row>
    <row r="51" s="1" customFormat="1" ht="15" customHeight="1">
      <c r="B51" s="295"/>
      <c r="C51" s="296"/>
      <c r="D51" s="294" t="s">
        <v>836</v>
      </c>
      <c r="E51" s="294"/>
      <c r="F51" s="294"/>
      <c r="G51" s="294"/>
      <c r="H51" s="294"/>
      <c r="I51" s="294"/>
      <c r="J51" s="294"/>
      <c r="K51" s="292"/>
    </row>
    <row r="52" s="1" customFormat="1" ht="25.5" customHeight="1">
      <c r="B52" s="290"/>
      <c r="C52" s="291" t="s">
        <v>837</v>
      </c>
      <c r="D52" s="291"/>
      <c r="E52" s="291"/>
      <c r="F52" s="291"/>
      <c r="G52" s="291"/>
      <c r="H52" s="291"/>
      <c r="I52" s="291"/>
      <c r="J52" s="291"/>
      <c r="K52" s="292"/>
    </row>
    <row r="53" s="1" customFormat="1" ht="5.25" customHeight="1">
      <c r="B53" s="290"/>
      <c r="C53" s="293"/>
      <c r="D53" s="293"/>
      <c r="E53" s="293"/>
      <c r="F53" s="293"/>
      <c r="G53" s="293"/>
      <c r="H53" s="293"/>
      <c r="I53" s="293"/>
      <c r="J53" s="293"/>
      <c r="K53" s="292"/>
    </row>
    <row r="54" s="1" customFormat="1" ht="15" customHeight="1">
      <c r="B54" s="290"/>
      <c r="C54" s="294" t="s">
        <v>838</v>
      </c>
      <c r="D54" s="294"/>
      <c r="E54" s="294"/>
      <c r="F54" s="294"/>
      <c r="G54" s="294"/>
      <c r="H54" s="294"/>
      <c r="I54" s="294"/>
      <c r="J54" s="294"/>
      <c r="K54" s="292"/>
    </row>
    <row r="55" s="1" customFormat="1" ht="15" customHeight="1">
      <c r="B55" s="290"/>
      <c r="C55" s="294" t="s">
        <v>839</v>
      </c>
      <c r="D55" s="294"/>
      <c r="E55" s="294"/>
      <c r="F55" s="294"/>
      <c r="G55" s="294"/>
      <c r="H55" s="294"/>
      <c r="I55" s="294"/>
      <c r="J55" s="294"/>
      <c r="K55" s="292"/>
    </row>
    <row r="56" s="1" customFormat="1" ht="12.75" customHeight="1">
      <c r="B56" s="290"/>
      <c r="C56" s="294"/>
      <c r="D56" s="294"/>
      <c r="E56" s="294"/>
      <c r="F56" s="294"/>
      <c r="G56" s="294"/>
      <c r="H56" s="294"/>
      <c r="I56" s="294"/>
      <c r="J56" s="294"/>
      <c r="K56" s="292"/>
    </row>
    <row r="57" s="1" customFormat="1" ht="15" customHeight="1">
      <c r="B57" s="290"/>
      <c r="C57" s="294" t="s">
        <v>840</v>
      </c>
      <c r="D57" s="294"/>
      <c r="E57" s="294"/>
      <c r="F57" s="294"/>
      <c r="G57" s="294"/>
      <c r="H57" s="294"/>
      <c r="I57" s="294"/>
      <c r="J57" s="294"/>
      <c r="K57" s="292"/>
    </row>
    <row r="58" s="1" customFormat="1" ht="15" customHeight="1">
      <c r="B58" s="290"/>
      <c r="C58" s="296"/>
      <c r="D58" s="294" t="s">
        <v>841</v>
      </c>
      <c r="E58" s="294"/>
      <c r="F58" s="294"/>
      <c r="G58" s="294"/>
      <c r="H58" s="294"/>
      <c r="I58" s="294"/>
      <c r="J58" s="294"/>
      <c r="K58" s="292"/>
    </row>
    <row r="59" s="1" customFormat="1" ht="15" customHeight="1">
      <c r="B59" s="290"/>
      <c r="C59" s="296"/>
      <c r="D59" s="294" t="s">
        <v>842</v>
      </c>
      <c r="E59" s="294"/>
      <c r="F59" s="294"/>
      <c r="G59" s="294"/>
      <c r="H59" s="294"/>
      <c r="I59" s="294"/>
      <c r="J59" s="294"/>
      <c r="K59" s="292"/>
    </row>
    <row r="60" s="1" customFormat="1" ht="15" customHeight="1">
      <c r="B60" s="290"/>
      <c r="C60" s="296"/>
      <c r="D60" s="294" t="s">
        <v>843</v>
      </c>
      <c r="E60" s="294"/>
      <c r="F60" s="294"/>
      <c r="G60" s="294"/>
      <c r="H60" s="294"/>
      <c r="I60" s="294"/>
      <c r="J60" s="294"/>
      <c r="K60" s="292"/>
    </row>
    <row r="61" s="1" customFormat="1" ht="15" customHeight="1">
      <c r="B61" s="290"/>
      <c r="C61" s="296"/>
      <c r="D61" s="294" t="s">
        <v>844</v>
      </c>
      <c r="E61" s="294"/>
      <c r="F61" s="294"/>
      <c r="G61" s="294"/>
      <c r="H61" s="294"/>
      <c r="I61" s="294"/>
      <c r="J61" s="294"/>
      <c r="K61" s="292"/>
    </row>
    <row r="62" s="1" customFormat="1" ht="15" customHeight="1">
      <c r="B62" s="290"/>
      <c r="C62" s="296"/>
      <c r="D62" s="299" t="s">
        <v>845</v>
      </c>
      <c r="E62" s="299"/>
      <c r="F62" s="299"/>
      <c r="G62" s="299"/>
      <c r="H62" s="299"/>
      <c r="I62" s="299"/>
      <c r="J62" s="299"/>
      <c r="K62" s="292"/>
    </row>
    <row r="63" s="1" customFormat="1" ht="15" customHeight="1">
      <c r="B63" s="290"/>
      <c r="C63" s="296"/>
      <c r="D63" s="294" t="s">
        <v>846</v>
      </c>
      <c r="E63" s="294"/>
      <c r="F63" s="294"/>
      <c r="G63" s="294"/>
      <c r="H63" s="294"/>
      <c r="I63" s="294"/>
      <c r="J63" s="294"/>
      <c r="K63" s="292"/>
    </row>
    <row r="64" s="1" customFormat="1" ht="12.75" customHeight="1">
      <c r="B64" s="290"/>
      <c r="C64" s="296"/>
      <c r="D64" s="296"/>
      <c r="E64" s="300"/>
      <c r="F64" s="296"/>
      <c r="G64" s="296"/>
      <c r="H64" s="296"/>
      <c r="I64" s="296"/>
      <c r="J64" s="296"/>
      <c r="K64" s="292"/>
    </row>
    <row r="65" s="1" customFormat="1" ht="15" customHeight="1">
      <c r="B65" s="290"/>
      <c r="C65" s="296"/>
      <c r="D65" s="294" t="s">
        <v>847</v>
      </c>
      <c r="E65" s="294"/>
      <c r="F65" s="294"/>
      <c r="G65" s="294"/>
      <c r="H65" s="294"/>
      <c r="I65" s="294"/>
      <c r="J65" s="294"/>
      <c r="K65" s="292"/>
    </row>
    <row r="66" s="1" customFormat="1" ht="15" customHeight="1">
      <c r="B66" s="290"/>
      <c r="C66" s="296"/>
      <c r="D66" s="299" t="s">
        <v>848</v>
      </c>
      <c r="E66" s="299"/>
      <c r="F66" s="299"/>
      <c r="G66" s="299"/>
      <c r="H66" s="299"/>
      <c r="I66" s="299"/>
      <c r="J66" s="299"/>
      <c r="K66" s="292"/>
    </row>
    <row r="67" s="1" customFormat="1" ht="15" customHeight="1">
      <c r="B67" s="290"/>
      <c r="C67" s="296"/>
      <c r="D67" s="294" t="s">
        <v>849</v>
      </c>
      <c r="E67" s="294"/>
      <c r="F67" s="294"/>
      <c r="G67" s="294"/>
      <c r="H67" s="294"/>
      <c r="I67" s="294"/>
      <c r="J67" s="294"/>
      <c r="K67" s="292"/>
    </row>
    <row r="68" s="1" customFormat="1" ht="15" customHeight="1">
      <c r="B68" s="290"/>
      <c r="C68" s="296"/>
      <c r="D68" s="294" t="s">
        <v>850</v>
      </c>
      <c r="E68" s="294"/>
      <c r="F68" s="294"/>
      <c r="G68" s="294"/>
      <c r="H68" s="294"/>
      <c r="I68" s="294"/>
      <c r="J68" s="294"/>
      <c r="K68" s="292"/>
    </row>
    <row r="69" s="1" customFormat="1" ht="15" customHeight="1">
      <c r="B69" s="290"/>
      <c r="C69" s="296"/>
      <c r="D69" s="294" t="s">
        <v>851</v>
      </c>
      <c r="E69" s="294"/>
      <c r="F69" s="294"/>
      <c r="G69" s="294"/>
      <c r="H69" s="294"/>
      <c r="I69" s="294"/>
      <c r="J69" s="294"/>
      <c r="K69" s="292"/>
    </row>
    <row r="70" s="1" customFormat="1" ht="15" customHeight="1">
      <c r="B70" s="290"/>
      <c r="C70" s="296"/>
      <c r="D70" s="294" t="s">
        <v>852</v>
      </c>
      <c r="E70" s="294"/>
      <c r="F70" s="294"/>
      <c r="G70" s="294"/>
      <c r="H70" s="294"/>
      <c r="I70" s="294"/>
      <c r="J70" s="294"/>
      <c r="K70" s="292"/>
    </row>
    <row r="71" s="1" customFormat="1" ht="12.75" customHeight="1">
      <c r="B71" s="301"/>
      <c r="C71" s="302"/>
      <c r="D71" s="302"/>
      <c r="E71" s="302"/>
      <c r="F71" s="302"/>
      <c r="G71" s="302"/>
      <c r="H71" s="302"/>
      <c r="I71" s="302"/>
      <c r="J71" s="302"/>
      <c r="K71" s="303"/>
    </row>
    <row r="72" s="1" customFormat="1" ht="18.75" customHeight="1">
      <c r="B72" s="304"/>
      <c r="C72" s="304"/>
      <c r="D72" s="304"/>
      <c r="E72" s="304"/>
      <c r="F72" s="304"/>
      <c r="G72" s="304"/>
      <c r="H72" s="304"/>
      <c r="I72" s="304"/>
      <c r="J72" s="304"/>
      <c r="K72" s="305"/>
    </row>
    <row r="73" s="1" customFormat="1" ht="18.75" customHeight="1">
      <c r="B73" s="305"/>
      <c r="C73" s="305"/>
      <c r="D73" s="305"/>
      <c r="E73" s="305"/>
      <c r="F73" s="305"/>
      <c r="G73" s="305"/>
      <c r="H73" s="305"/>
      <c r="I73" s="305"/>
      <c r="J73" s="305"/>
      <c r="K73" s="305"/>
    </row>
    <row r="74" s="1" customFormat="1" ht="7.5" customHeight="1">
      <c r="B74" s="306"/>
      <c r="C74" s="307"/>
      <c r="D74" s="307"/>
      <c r="E74" s="307"/>
      <c r="F74" s="307"/>
      <c r="G74" s="307"/>
      <c r="H74" s="307"/>
      <c r="I74" s="307"/>
      <c r="J74" s="307"/>
      <c r="K74" s="308"/>
    </row>
    <row r="75" s="1" customFormat="1" ht="45" customHeight="1">
      <c r="B75" s="309"/>
      <c r="C75" s="310" t="s">
        <v>853</v>
      </c>
      <c r="D75" s="310"/>
      <c r="E75" s="310"/>
      <c r="F75" s="310"/>
      <c r="G75" s="310"/>
      <c r="H75" s="310"/>
      <c r="I75" s="310"/>
      <c r="J75" s="310"/>
      <c r="K75" s="311"/>
    </row>
    <row r="76" s="1" customFormat="1" ht="17.25" customHeight="1">
      <c r="B76" s="309"/>
      <c r="C76" s="312" t="s">
        <v>854</v>
      </c>
      <c r="D76" s="312"/>
      <c r="E76" s="312"/>
      <c r="F76" s="312" t="s">
        <v>855</v>
      </c>
      <c r="G76" s="313"/>
      <c r="H76" s="312" t="s">
        <v>58</v>
      </c>
      <c r="I76" s="312" t="s">
        <v>61</v>
      </c>
      <c r="J76" s="312" t="s">
        <v>856</v>
      </c>
      <c r="K76" s="311"/>
    </row>
    <row r="77" s="1" customFormat="1" ht="17.25" customHeight="1">
      <c r="B77" s="309"/>
      <c r="C77" s="314" t="s">
        <v>857</v>
      </c>
      <c r="D77" s="314"/>
      <c r="E77" s="314"/>
      <c r="F77" s="315" t="s">
        <v>858</v>
      </c>
      <c r="G77" s="316"/>
      <c r="H77" s="314"/>
      <c r="I77" s="314"/>
      <c r="J77" s="314" t="s">
        <v>859</v>
      </c>
      <c r="K77" s="311"/>
    </row>
    <row r="78" s="1" customFormat="1" ht="5.25" customHeight="1">
      <c r="B78" s="309"/>
      <c r="C78" s="317"/>
      <c r="D78" s="317"/>
      <c r="E78" s="317"/>
      <c r="F78" s="317"/>
      <c r="G78" s="318"/>
      <c r="H78" s="317"/>
      <c r="I78" s="317"/>
      <c r="J78" s="317"/>
      <c r="K78" s="311"/>
    </row>
    <row r="79" s="1" customFormat="1" ht="15" customHeight="1">
      <c r="B79" s="309"/>
      <c r="C79" s="297" t="s">
        <v>57</v>
      </c>
      <c r="D79" s="319"/>
      <c r="E79" s="319"/>
      <c r="F79" s="320" t="s">
        <v>860</v>
      </c>
      <c r="G79" s="321"/>
      <c r="H79" s="297" t="s">
        <v>861</v>
      </c>
      <c r="I79" s="297" t="s">
        <v>862</v>
      </c>
      <c r="J79" s="297">
        <v>20</v>
      </c>
      <c r="K79" s="311"/>
    </row>
    <row r="80" s="1" customFormat="1" ht="15" customHeight="1">
      <c r="B80" s="309"/>
      <c r="C80" s="297" t="s">
        <v>863</v>
      </c>
      <c r="D80" s="297"/>
      <c r="E80" s="297"/>
      <c r="F80" s="320" t="s">
        <v>860</v>
      </c>
      <c r="G80" s="321"/>
      <c r="H80" s="297" t="s">
        <v>864</v>
      </c>
      <c r="I80" s="297" t="s">
        <v>862</v>
      </c>
      <c r="J80" s="297">
        <v>120</v>
      </c>
      <c r="K80" s="311"/>
    </row>
    <row r="81" s="1" customFormat="1" ht="15" customHeight="1">
      <c r="B81" s="322"/>
      <c r="C81" s="297" t="s">
        <v>865</v>
      </c>
      <c r="D81" s="297"/>
      <c r="E81" s="297"/>
      <c r="F81" s="320" t="s">
        <v>866</v>
      </c>
      <c r="G81" s="321"/>
      <c r="H81" s="297" t="s">
        <v>867</v>
      </c>
      <c r="I81" s="297" t="s">
        <v>862</v>
      </c>
      <c r="J81" s="297">
        <v>50</v>
      </c>
      <c r="K81" s="311"/>
    </row>
    <row r="82" s="1" customFormat="1" ht="15" customHeight="1">
      <c r="B82" s="322"/>
      <c r="C82" s="297" t="s">
        <v>868</v>
      </c>
      <c r="D82" s="297"/>
      <c r="E82" s="297"/>
      <c r="F82" s="320" t="s">
        <v>860</v>
      </c>
      <c r="G82" s="321"/>
      <c r="H82" s="297" t="s">
        <v>869</v>
      </c>
      <c r="I82" s="297" t="s">
        <v>870</v>
      </c>
      <c r="J82" s="297"/>
      <c r="K82" s="311"/>
    </row>
    <row r="83" s="1" customFormat="1" ht="15" customHeight="1">
      <c r="B83" s="322"/>
      <c r="C83" s="323" t="s">
        <v>871</v>
      </c>
      <c r="D83" s="323"/>
      <c r="E83" s="323"/>
      <c r="F83" s="324" t="s">
        <v>866</v>
      </c>
      <c r="G83" s="323"/>
      <c r="H83" s="323" t="s">
        <v>872</v>
      </c>
      <c r="I83" s="323" t="s">
        <v>862</v>
      </c>
      <c r="J83" s="323">
        <v>15</v>
      </c>
      <c r="K83" s="311"/>
    </row>
    <row r="84" s="1" customFormat="1" ht="15" customHeight="1">
      <c r="B84" s="322"/>
      <c r="C84" s="323" t="s">
        <v>873</v>
      </c>
      <c r="D84" s="323"/>
      <c r="E84" s="323"/>
      <c r="F84" s="324" t="s">
        <v>866</v>
      </c>
      <c r="G84" s="323"/>
      <c r="H84" s="323" t="s">
        <v>874</v>
      </c>
      <c r="I84" s="323" t="s">
        <v>862</v>
      </c>
      <c r="J84" s="323">
        <v>15</v>
      </c>
      <c r="K84" s="311"/>
    </row>
    <row r="85" s="1" customFormat="1" ht="15" customHeight="1">
      <c r="B85" s="322"/>
      <c r="C85" s="323" t="s">
        <v>875</v>
      </c>
      <c r="D85" s="323"/>
      <c r="E85" s="323"/>
      <c r="F85" s="324" t="s">
        <v>866</v>
      </c>
      <c r="G85" s="323"/>
      <c r="H85" s="323" t="s">
        <v>876</v>
      </c>
      <c r="I85" s="323" t="s">
        <v>862</v>
      </c>
      <c r="J85" s="323">
        <v>20</v>
      </c>
      <c r="K85" s="311"/>
    </row>
    <row r="86" s="1" customFormat="1" ht="15" customHeight="1">
      <c r="B86" s="322"/>
      <c r="C86" s="323" t="s">
        <v>877</v>
      </c>
      <c r="D86" s="323"/>
      <c r="E86" s="323"/>
      <c r="F86" s="324" t="s">
        <v>866</v>
      </c>
      <c r="G86" s="323"/>
      <c r="H86" s="323" t="s">
        <v>878</v>
      </c>
      <c r="I86" s="323" t="s">
        <v>862</v>
      </c>
      <c r="J86" s="323">
        <v>20</v>
      </c>
      <c r="K86" s="311"/>
    </row>
    <row r="87" s="1" customFormat="1" ht="15" customHeight="1">
      <c r="B87" s="322"/>
      <c r="C87" s="297" t="s">
        <v>879</v>
      </c>
      <c r="D87" s="297"/>
      <c r="E87" s="297"/>
      <c r="F87" s="320" t="s">
        <v>866</v>
      </c>
      <c r="G87" s="321"/>
      <c r="H87" s="297" t="s">
        <v>880</v>
      </c>
      <c r="I87" s="297" t="s">
        <v>862</v>
      </c>
      <c r="J87" s="297">
        <v>50</v>
      </c>
      <c r="K87" s="311"/>
    </row>
    <row r="88" s="1" customFormat="1" ht="15" customHeight="1">
      <c r="B88" s="322"/>
      <c r="C88" s="297" t="s">
        <v>881</v>
      </c>
      <c r="D88" s="297"/>
      <c r="E88" s="297"/>
      <c r="F88" s="320" t="s">
        <v>866</v>
      </c>
      <c r="G88" s="321"/>
      <c r="H88" s="297" t="s">
        <v>882</v>
      </c>
      <c r="I88" s="297" t="s">
        <v>862</v>
      </c>
      <c r="J88" s="297">
        <v>20</v>
      </c>
      <c r="K88" s="311"/>
    </row>
    <row r="89" s="1" customFormat="1" ht="15" customHeight="1">
      <c r="B89" s="322"/>
      <c r="C89" s="297" t="s">
        <v>883</v>
      </c>
      <c r="D89" s="297"/>
      <c r="E89" s="297"/>
      <c r="F89" s="320" t="s">
        <v>866</v>
      </c>
      <c r="G89" s="321"/>
      <c r="H89" s="297" t="s">
        <v>884</v>
      </c>
      <c r="I89" s="297" t="s">
        <v>862</v>
      </c>
      <c r="J89" s="297">
        <v>20</v>
      </c>
      <c r="K89" s="311"/>
    </row>
    <row r="90" s="1" customFormat="1" ht="15" customHeight="1">
      <c r="B90" s="322"/>
      <c r="C90" s="297" t="s">
        <v>885</v>
      </c>
      <c r="D90" s="297"/>
      <c r="E90" s="297"/>
      <c r="F90" s="320" t="s">
        <v>866</v>
      </c>
      <c r="G90" s="321"/>
      <c r="H90" s="297" t="s">
        <v>886</v>
      </c>
      <c r="I90" s="297" t="s">
        <v>862</v>
      </c>
      <c r="J90" s="297">
        <v>50</v>
      </c>
      <c r="K90" s="311"/>
    </row>
    <row r="91" s="1" customFormat="1" ht="15" customHeight="1">
      <c r="B91" s="322"/>
      <c r="C91" s="297" t="s">
        <v>887</v>
      </c>
      <c r="D91" s="297"/>
      <c r="E91" s="297"/>
      <c r="F91" s="320" t="s">
        <v>866</v>
      </c>
      <c r="G91" s="321"/>
      <c r="H91" s="297" t="s">
        <v>887</v>
      </c>
      <c r="I91" s="297" t="s">
        <v>862</v>
      </c>
      <c r="J91" s="297">
        <v>50</v>
      </c>
      <c r="K91" s="311"/>
    </row>
    <row r="92" s="1" customFormat="1" ht="15" customHeight="1">
      <c r="B92" s="322"/>
      <c r="C92" s="297" t="s">
        <v>888</v>
      </c>
      <c r="D92" s="297"/>
      <c r="E92" s="297"/>
      <c r="F92" s="320" t="s">
        <v>866</v>
      </c>
      <c r="G92" s="321"/>
      <c r="H92" s="297" t="s">
        <v>889</v>
      </c>
      <c r="I92" s="297" t="s">
        <v>862</v>
      </c>
      <c r="J92" s="297">
        <v>255</v>
      </c>
      <c r="K92" s="311"/>
    </row>
    <row r="93" s="1" customFormat="1" ht="15" customHeight="1">
      <c r="B93" s="322"/>
      <c r="C93" s="297" t="s">
        <v>890</v>
      </c>
      <c r="D93" s="297"/>
      <c r="E93" s="297"/>
      <c r="F93" s="320" t="s">
        <v>860</v>
      </c>
      <c r="G93" s="321"/>
      <c r="H93" s="297" t="s">
        <v>891</v>
      </c>
      <c r="I93" s="297" t="s">
        <v>892</v>
      </c>
      <c r="J93" s="297"/>
      <c r="K93" s="311"/>
    </row>
    <row r="94" s="1" customFormat="1" ht="15" customHeight="1">
      <c r="B94" s="322"/>
      <c r="C94" s="297" t="s">
        <v>893</v>
      </c>
      <c r="D94" s="297"/>
      <c r="E94" s="297"/>
      <c r="F94" s="320" t="s">
        <v>860</v>
      </c>
      <c r="G94" s="321"/>
      <c r="H94" s="297" t="s">
        <v>894</v>
      </c>
      <c r="I94" s="297" t="s">
        <v>895</v>
      </c>
      <c r="J94" s="297"/>
      <c r="K94" s="311"/>
    </row>
    <row r="95" s="1" customFormat="1" ht="15" customHeight="1">
      <c r="B95" s="322"/>
      <c r="C95" s="297" t="s">
        <v>896</v>
      </c>
      <c r="D95" s="297"/>
      <c r="E95" s="297"/>
      <c r="F95" s="320" t="s">
        <v>860</v>
      </c>
      <c r="G95" s="321"/>
      <c r="H95" s="297" t="s">
        <v>896</v>
      </c>
      <c r="I95" s="297" t="s">
        <v>895</v>
      </c>
      <c r="J95" s="297"/>
      <c r="K95" s="311"/>
    </row>
    <row r="96" s="1" customFormat="1" ht="15" customHeight="1">
      <c r="B96" s="322"/>
      <c r="C96" s="297" t="s">
        <v>42</v>
      </c>
      <c r="D96" s="297"/>
      <c r="E96" s="297"/>
      <c r="F96" s="320" t="s">
        <v>860</v>
      </c>
      <c r="G96" s="321"/>
      <c r="H96" s="297" t="s">
        <v>897</v>
      </c>
      <c r="I96" s="297" t="s">
        <v>895</v>
      </c>
      <c r="J96" s="297"/>
      <c r="K96" s="311"/>
    </row>
    <row r="97" s="1" customFormat="1" ht="15" customHeight="1">
      <c r="B97" s="322"/>
      <c r="C97" s="297" t="s">
        <v>52</v>
      </c>
      <c r="D97" s="297"/>
      <c r="E97" s="297"/>
      <c r="F97" s="320" t="s">
        <v>860</v>
      </c>
      <c r="G97" s="321"/>
      <c r="H97" s="297" t="s">
        <v>898</v>
      </c>
      <c r="I97" s="297" t="s">
        <v>895</v>
      </c>
      <c r="J97" s="297"/>
      <c r="K97" s="311"/>
    </row>
    <row r="98" s="1" customFormat="1" ht="15" customHeight="1">
      <c r="B98" s="325"/>
      <c r="C98" s="326"/>
      <c r="D98" s="326"/>
      <c r="E98" s="326"/>
      <c r="F98" s="326"/>
      <c r="G98" s="326"/>
      <c r="H98" s="326"/>
      <c r="I98" s="326"/>
      <c r="J98" s="326"/>
      <c r="K98" s="327"/>
    </row>
    <row r="99" s="1" customFormat="1" ht="18.75" customHeight="1">
      <c r="B99" s="328"/>
      <c r="C99" s="329"/>
      <c r="D99" s="329"/>
      <c r="E99" s="329"/>
      <c r="F99" s="329"/>
      <c r="G99" s="329"/>
      <c r="H99" s="329"/>
      <c r="I99" s="329"/>
      <c r="J99" s="329"/>
      <c r="K99" s="328"/>
    </row>
    <row r="100" s="1" customFormat="1" ht="18.75" customHeight="1">
      <c r="B100" s="305"/>
      <c r="C100" s="305"/>
      <c r="D100" s="305"/>
      <c r="E100" s="305"/>
      <c r="F100" s="305"/>
      <c r="G100" s="305"/>
      <c r="H100" s="305"/>
      <c r="I100" s="305"/>
      <c r="J100" s="305"/>
      <c r="K100" s="305"/>
    </row>
    <row r="101" s="1" customFormat="1" ht="7.5" customHeight="1">
      <c r="B101" s="306"/>
      <c r="C101" s="307"/>
      <c r="D101" s="307"/>
      <c r="E101" s="307"/>
      <c r="F101" s="307"/>
      <c r="G101" s="307"/>
      <c r="H101" s="307"/>
      <c r="I101" s="307"/>
      <c r="J101" s="307"/>
      <c r="K101" s="308"/>
    </row>
    <row r="102" s="1" customFormat="1" ht="45" customHeight="1">
      <c r="B102" s="309"/>
      <c r="C102" s="310" t="s">
        <v>899</v>
      </c>
      <c r="D102" s="310"/>
      <c r="E102" s="310"/>
      <c r="F102" s="310"/>
      <c r="G102" s="310"/>
      <c r="H102" s="310"/>
      <c r="I102" s="310"/>
      <c r="J102" s="310"/>
      <c r="K102" s="311"/>
    </row>
    <row r="103" s="1" customFormat="1" ht="17.25" customHeight="1">
      <c r="B103" s="309"/>
      <c r="C103" s="312" t="s">
        <v>854</v>
      </c>
      <c r="D103" s="312"/>
      <c r="E103" s="312"/>
      <c r="F103" s="312" t="s">
        <v>855</v>
      </c>
      <c r="G103" s="313"/>
      <c r="H103" s="312" t="s">
        <v>58</v>
      </c>
      <c r="I103" s="312" t="s">
        <v>61</v>
      </c>
      <c r="J103" s="312" t="s">
        <v>856</v>
      </c>
      <c r="K103" s="311"/>
    </row>
    <row r="104" s="1" customFormat="1" ht="17.25" customHeight="1">
      <c r="B104" s="309"/>
      <c r="C104" s="314" t="s">
        <v>857</v>
      </c>
      <c r="D104" s="314"/>
      <c r="E104" s="314"/>
      <c r="F104" s="315" t="s">
        <v>858</v>
      </c>
      <c r="G104" s="316"/>
      <c r="H104" s="314"/>
      <c r="I104" s="314"/>
      <c r="J104" s="314" t="s">
        <v>859</v>
      </c>
      <c r="K104" s="311"/>
    </row>
    <row r="105" s="1" customFormat="1" ht="5.25" customHeight="1">
      <c r="B105" s="309"/>
      <c r="C105" s="312"/>
      <c r="D105" s="312"/>
      <c r="E105" s="312"/>
      <c r="F105" s="312"/>
      <c r="G105" s="330"/>
      <c r="H105" s="312"/>
      <c r="I105" s="312"/>
      <c r="J105" s="312"/>
      <c r="K105" s="311"/>
    </row>
    <row r="106" s="1" customFormat="1" ht="15" customHeight="1">
      <c r="B106" s="309"/>
      <c r="C106" s="297" t="s">
        <v>57</v>
      </c>
      <c r="D106" s="319"/>
      <c r="E106" s="319"/>
      <c r="F106" s="320" t="s">
        <v>860</v>
      </c>
      <c r="G106" s="297"/>
      <c r="H106" s="297" t="s">
        <v>900</v>
      </c>
      <c r="I106" s="297" t="s">
        <v>862</v>
      </c>
      <c r="J106" s="297">
        <v>20</v>
      </c>
      <c r="K106" s="311"/>
    </row>
    <row r="107" s="1" customFormat="1" ht="15" customHeight="1">
      <c r="B107" s="309"/>
      <c r="C107" s="297" t="s">
        <v>863</v>
      </c>
      <c r="D107" s="297"/>
      <c r="E107" s="297"/>
      <c r="F107" s="320" t="s">
        <v>860</v>
      </c>
      <c r="G107" s="297"/>
      <c r="H107" s="297" t="s">
        <v>900</v>
      </c>
      <c r="I107" s="297" t="s">
        <v>862</v>
      </c>
      <c r="J107" s="297">
        <v>120</v>
      </c>
      <c r="K107" s="311"/>
    </row>
    <row r="108" s="1" customFormat="1" ht="15" customHeight="1">
      <c r="B108" s="322"/>
      <c r="C108" s="297" t="s">
        <v>865</v>
      </c>
      <c r="D108" s="297"/>
      <c r="E108" s="297"/>
      <c r="F108" s="320" t="s">
        <v>866</v>
      </c>
      <c r="G108" s="297"/>
      <c r="H108" s="297" t="s">
        <v>900</v>
      </c>
      <c r="I108" s="297" t="s">
        <v>862</v>
      </c>
      <c r="J108" s="297">
        <v>50</v>
      </c>
      <c r="K108" s="311"/>
    </row>
    <row r="109" s="1" customFormat="1" ht="15" customHeight="1">
      <c r="B109" s="322"/>
      <c r="C109" s="297" t="s">
        <v>868</v>
      </c>
      <c r="D109" s="297"/>
      <c r="E109" s="297"/>
      <c r="F109" s="320" t="s">
        <v>860</v>
      </c>
      <c r="G109" s="297"/>
      <c r="H109" s="297" t="s">
        <v>900</v>
      </c>
      <c r="I109" s="297" t="s">
        <v>870</v>
      </c>
      <c r="J109" s="297"/>
      <c r="K109" s="311"/>
    </row>
    <row r="110" s="1" customFormat="1" ht="15" customHeight="1">
      <c r="B110" s="322"/>
      <c r="C110" s="297" t="s">
        <v>879</v>
      </c>
      <c r="D110" s="297"/>
      <c r="E110" s="297"/>
      <c r="F110" s="320" t="s">
        <v>866</v>
      </c>
      <c r="G110" s="297"/>
      <c r="H110" s="297" t="s">
        <v>900</v>
      </c>
      <c r="I110" s="297" t="s">
        <v>862</v>
      </c>
      <c r="J110" s="297">
        <v>50</v>
      </c>
      <c r="K110" s="311"/>
    </row>
    <row r="111" s="1" customFormat="1" ht="15" customHeight="1">
      <c r="B111" s="322"/>
      <c r="C111" s="297" t="s">
        <v>887</v>
      </c>
      <c r="D111" s="297"/>
      <c r="E111" s="297"/>
      <c r="F111" s="320" t="s">
        <v>866</v>
      </c>
      <c r="G111" s="297"/>
      <c r="H111" s="297" t="s">
        <v>900</v>
      </c>
      <c r="I111" s="297" t="s">
        <v>862</v>
      </c>
      <c r="J111" s="297">
        <v>50</v>
      </c>
      <c r="K111" s="311"/>
    </row>
    <row r="112" s="1" customFormat="1" ht="15" customHeight="1">
      <c r="B112" s="322"/>
      <c r="C112" s="297" t="s">
        <v>885</v>
      </c>
      <c r="D112" s="297"/>
      <c r="E112" s="297"/>
      <c r="F112" s="320" t="s">
        <v>866</v>
      </c>
      <c r="G112" s="297"/>
      <c r="H112" s="297" t="s">
        <v>900</v>
      </c>
      <c r="I112" s="297" t="s">
        <v>862</v>
      </c>
      <c r="J112" s="297">
        <v>50</v>
      </c>
      <c r="K112" s="311"/>
    </row>
    <row r="113" s="1" customFormat="1" ht="15" customHeight="1">
      <c r="B113" s="322"/>
      <c r="C113" s="297" t="s">
        <v>57</v>
      </c>
      <c r="D113" s="297"/>
      <c r="E113" s="297"/>
      <c r="F113" s="320" t="s">
        <v>860</v>
      </c>
      <c r="G113" s="297"/>
      <c r="H113" s="297" t="s">
        <v>901</v>
      </c>
      <c r="I113" s="297" t="s">
        <v>862</v>
      </c>
      <c r="J113" s="297">
        <v>20</v>
      </c>
      <c r="K113" s="311"/>
    </row>
    <row r="114" s="1" customFormat="1" ht="15" customHeight="1">
      <c r="B114" s="322"/>
      <c r="C114" s="297" t="s">
        <v>902</v>
      </c>
      <c r="D114" s="297"/>
      <c r="E114" s="297"/>
      <c r="F114" s="320" t="s">
        <v>860</v>
      </c>
      <c r="G114" s="297"/>
      <c r="H114" s="297" t="s">
        <v>903</v>
      </c>
      <c r="I114" s="297" t="s">
        <v>862</v>
      </c>
      <c r="J114" s="297">
        <v>120</v>
      </c>
      <c r="K114" s="311"/>
    </row>
    <row r="115" s="1" customFormat="1" ht="15" customHeight="1">
      <c r="B115" s="322"/>
      <c r="C115" s="297" t="s">
        <v>42</v>
      </c>
      <c r="D115" s="297"/>
      <c r="E115" s="297"/>
      <c r="F115" s="320" t="s">
        <v>860</v>
      </c>
      <c r="G115" s="297"/>
      <c r="H115" s="297" t="s">
        <v>904</v>
      </c>
      <c r="I115" s="297" t="s">
        <v>895</v>
      </c>
      <c r="J115" s="297"/>
      <c r="K115" s="311"/>
    </row>
    <row r="116" s="1" customFormat="1" ht="15" customHeight="1">
      <c r="B116" s="322"/>
      <c r="C116" s="297" t="s">
        <v>52</v>
      </c>
      <c r="D116" s="297"/>
      <c r="E116" s="297"/>
      <c r="F116" s="320" t="s">
        <v>860</v>
      </c>
      <c r="G116" s="297"/>
      <c r="H116" s="297" t="s">
        <v>905</v>
      </c>
      <c r="I116" s="297" t="s">
        <v>895</v>
      </c>
      <c r="J116" s="297"/>
      <c r="K116" s="311"/>
    </row>
    <row r="117" s="1" customFormat="1" ht="15" customHeight="1">
      <c r="B117" s="322"/>
      <c r="C117" s="297" t="s">
        <v>61</v>
      </c>
      <c r="D117" s="297"/>
      <c r="E117" s="297"/>
      <c r="F117" s="320" t="s">
        <v>860</v>
      </c>
      <c r="G117" s="297"/>
      <c r="H117" s="297" t="s">
        <v>906</v>
      </c>
      <c r="I117" s="297" t="s">
        <v>907</v>
      </c>
      <c r="J117" s="297"/>
      <c r="K117" s="311"/>
    </row>
    <row r="118" s="1" customFormat="1" ht="15" customHeight="1">
      <c r="B118" s="325"/>
      <c r="C118" s="331"/>
      <c r="D118" s="331"/>
      <c r="E118" s="331"/>
      <c r="F118" s="331"/>
      <c r="G118" s="331"/>
      <c r="H118" s="331"/>
      <c r="I118" s="331"/>
      <c r="J118" s="331"/>
      <c r="K118" s="327"/>
    </row>
    <row r="119" s="1" customFormat="1" ht="18.75" customHeight="1">
      <c r="B119" s="332"/>
      <c r="C119" s="333"/>
      <c r="D119" s="333"/>
      <c r="E119" s="333"/>
      <c r="F119" s="334"/>
      <c r="G119" s="333"/>
      <c r="H119" s="333"/>
      <c r="I119" s="333"/>
      <c r="J119" s="333"/>
      <c r="K119" s="332"/>
    </row>
    <row r="120" s="1" customFormat="1" ht="18.75" customHeight="1">
      <c r="B120" s="305"/>
      <c r="C120" s="305"/>
      <c r="D120" s="305"/>
      <c r="E120" s="305"/>
      <c r="F120" s="305"/>
      <c r="G120" s="305"/>
      <c r="H120" s="305"/>
      <c r="I120" s="305"/>
      <c r="J120" s="305"/>
      <c r="K120" s="305"/>
    </row>
    <row r="121" s="1" customFormat="1" ht="7.5" customHeight="1">
      <c r="B121" s="335"/>
      <c r="C121" s="336"/>
      <c r="D121" s="336"/>
      <c r="E121" s="336"/>
      <c r="F121" s="336"/>
      <c r="G121" s="336"/>
      <c r="H121" s="336"/>
      <c r="I121" s="336"/>
      <c r="J121" s="336"/>
      <c r="K121" s="337"/>
    </row>
    <row r="122" s="1" customFormat="1" ht="45" customHeight="1">
      <c r="B122" s="338"/>
      <c r="C122" s="288" t="s">
        <v>908</v>
      </c>
      <c r="D122" s="288"/>
      <c r="E122" s="288"/>
      <c r="F122" s="288"/>
      <c r="G122" s="288"/>
      <c r="H122" s="288"/>
      <c r="I122" s="288"/>
      <c r="J122" s="288"/>
      <c r="K122" s="339"/>
    </row>
    <row r="123" s="1" customFormat="1" ht="17.25" customHeight="1">
      <c r="B123" s="340"/>
      <c r="C123" s="312" t="s">
        <v>854</v>
      </c>
      <c r="D123" s="312"/>
      <c r="E123" s="312"/>
      <c r="F123" s="312" t="s">
        <v>855</v>
      </c>
      <c r="G123" s="313"/>
      <c r="H123" s="312" t="s">
        <v>58</v>
      </c>
      <c r="I123" s="312" t="s">
        <v>61</v>
      </c>
      <c r="J123" s="312" t="s">
        <v>856</v>
      </c>
      <c r="K123" s="341"/>
    </row>
    <row r="124" s="1" customFormat="1" ht="17.25" customHeight="1">
      <c r="B124" s="340"/>
      <c r="C124" s="314" t="s">
        <v>857</v>
      </c>
      <c r="D124" s="314"/>
      <c r="E124" s="314"/>
      <c r="F124" s="315" t="s">
        <v>858</v>
      </c>
      <c r="G124" s="316"/>
      <c r="H124" s="314"/>
      <c r="I124" s="314"/>
      <c r="J124" s="314" t="s">
        <v>859</v>
      </c>
      <c r="K124" s="341"/>
    </row>
    <row r="125" s="1" customFormat="1" ht="5.25" customHeight="1">
      <c r="B125" s="342"/>
      <c r="C125" s="317"/>
      <c r="D125" s="317"/>
      <c r="E125" s="317"/>
      <c r="F125" s="317"/>
      <c r="G125" s="343"/>
      <c r="H125" s="317"/>
      <c r="I125" s="317"/>
      <c r="J125" s="317"/>
      <c r="K125" s="344"/>
    </row>
    <row r="126" s="1" customFormat="1" ht="15" customHeight="1">
      <c r="B126" s="342"/>
      <c r="C126" s="297" t="s">
        <v>863</v>
      </c>
      <c r="D126" s="319"/>
      <c r="E126" s="319"/>
      <c r="F126" s="320" t="s">
        <v>860</v>
      </c>
      <c r="G126" s="297"/>
      <c r="H126" s="297" t="s">
        <v>900</v>
      </c>
      <c r="I126" s="297" t="s">
        <v>862</v>
      </c>
      <c r="J126" s="297">
        <v>120</v>
      </c>
      <c r="K126" s="345"/>
    </row>
    <row r="127" s="1" customFormat="1" ht="15" customHeight="1">
      <c r="B127" s="342"/>
      <c r="C127" s="297" t="s">
        <v>909</v>
      </c>
      <c r="D127" s="297"/>
      <c r="E127" s="297"/>
      <c r="F127" s="320" t="s">
        <v>860</v>
      </c>
      <c r="G127" s="297"/>
      <c r="H127" s="297" t="s">
        <v>910</v>
      </c>
      <c r="I127" s="297" t="s">
        <v>862</v>
      </c>
      <c r="J127" s="297" t="s">
        <v>911</v>
      </c>
      <c r="K127" s="345"/>
    </row>
    <row r="128" s="1" customFormat="1" ht="15" customHeight="1">
      <c r="B128" s="342"/>
      <c r="C128" s="297" t="s">
        <v>89</v>
      </c>
      <c r="D128" s="297"/>
      <c r="E128" s="297"/>
      <c r="F128" s="320" t="s">
        <v>860</v>
      </c>
      <c r="G128" s="297"/>
      <c r="H128" s="297" t="s">
        <v>912</v>
      </c>
      <c r="I128" s="297" t="s">
        <v>862</v>
      </c>
      <c r="J128" s="297" t="s">
        <v>911</v>
      </c>
      <c r="K128" s="345"/>
    </row>
    <row r="129" s="1" customFormat="1" ht="15" customHeight="1">
      <c r="B129" s="342"/>
      <c r="C129" s="297" t="s">
        <v>871</v>
      </c>
      <c r="D129" s="297"/>
      <c r="E129" s="297"/>
      <c r="F129" s="320" t="s">
        <v>866</v>
      </c>
      <c r="G129" s="297"/>
      <c r="H129" s="297" t="s">
        <v>872</v>
      </c>
      <c r="I129" s="297" t="s">
        <v>862</v>
      </c>
      <c r="J129" s="297">
        <v>15</v>
      </c>
      <c r="K129" s="345"/>
    </row>
    <row r="130" s="1" customFormat="1" ht="15" customHeight="1">
      <c r="B130" s="342"/>
      <c r="C130" s="323" t="s">
        <v>873</v>
      </c>
      <c r="D130" s="323"/>
      <c r="E130" s="323"/>
      <c r="F130" s="324" t="s">
        <v>866</v>
      </c>
      <c r="G130" s="323"/>
      <c r="H130" s="323" t="s">
        <v>874</v>
      </c>
      <c r="I130" s="323" t="s">
        <v>862</v>
      </c>
      <c r="J130" s="323">
        <v>15</v>
      </c>
      <c r="K130" s="345"/>
    </row>
    <row r="131" s="1" customFormat="1" ht="15" customHeight="1">
      <c r="B131" s="342"/>
      <c r="C131" s="323" t="s">
        <v>875</v>
      </c>
      <c r="D131" s="323"/>
      <c r="E131" s="323"/>
      <c r="F131" s="324" t="s">
        <v>866</v>
      </c>
      <c r="G131" s="323"/>
      <c r="H131" s="323" t="s">
        <v>876</v>
      </c>
      <c r="I131" s="323" t="s">
        <v>862</v>
      </c>
      <c r="J131" s="323">
        <v>20</v>
      </c>
      <c r="K131" s="345"/>
    </row>
    <row r="132" s="1" customFormat="1" ht="15" customHeight="1">
      <c r="B132" s="342"/>
      <c r="C132" s="323" t="s">
        <v>877</v>
      </c>
      <c r="D132" s="323"/>
      <c r="E132" s="323"/>
      <c r="F132" s="324" t="s">
        <v>866</v>
      </c>
      <c r="G132" s="323"/>
      <c r="H132" s="323" t="s">
        <v>878</v>
      </c>
      <c r="I132" s="323" t="s">
        <v>862</v>
      </c>
      <c r="J132" s="323">
        <v>20</v>
      </c>
      <c r="K132" s="345"/>
    </row>
    <row r="133" s="1" customFormat="1" ht="15" customHeight="1">
      <c r="B133" s="342"/>
      <c r="C133" s="297" t="s">
        <v>865</v>
      </c>
      <c r="D133" s="297"/>
      <c r="E133" s="297"/>
      <c r="F133" s="320" t="s">
        <v>866</v>
      </c>
      <c r="G133" s="297"/>
      <c r="H133" s="297" t="s">
        <v>900</v>
      </c>
      <c r="I133" s="297" t="s">
        <v>862</v>
      </c>
      <c r="J133" s="297">
        <v>50</v>
      </c>
      <c r="K133" s="345"/>
    </row>
    <row r="134" s="1" customFormat="1" ht="15" customHeight="1">
      <c r="B134" s="342"/>
      <c r="C134" s="297" t="s">
        <v>879</v>
      </c>
      <c r="D134" s="297"/>
      <c r="E134" s="297"/>
      <c r="F134" s="320" t="s">
        <v>866</v>
      </c>
      <c r="G134" s="297"/>
      <c r="H134" s="297" t="s">
        <v>900</v>
      </c>
      <c r="I134" s="297" t="s">
        <v>862</v>
      </c>
      <c r="J134" s="297">
        <v>50</v>
      </c>
      <c r="K134" s="345"/>
    </row>
    <row r="135" s="1" customFormat="1" ht="15" customHeight="1">
      <c r="B135" s="342"/>
      <c r="C135" s="297" t="s">
        <v>885</v>
      </c>
      <c r="D135" s="297"/>
      <c r="E135" s="297"/>
      <c r="F135" s="320" t="s">
        <v>866</v>
      </c>
      <c r="G135" s="297"/>
      <c r="H135" s="297" t="s">
        <v>900</v>
      </c>
      <c r="I135" s="297" t="s">
        <v>862</v>
      </c>
      <c r="J135" s="297">
        <v>50</v>
      </c>
      <c r="K135" s="345"/>
    </row>
    <row r="136" s="1" customFormat="1" ht="15" customHeight="1">
      <c r="B136" s="342"/>
      <c r="C136" s="297" t="s">
        <v>887</v>
      </c>
      <c r="D136" s="297"/>
      <c r="E136" s="297"/>
      <c r="F136" s="320" t="s">
        <v>866</v>
      </c>
      <c r="G136" s="297"/>
      <c r="H136" s="297" t="s">
        <v>900</v>
      </c>
      <c r="I136" s="297" t="s">
        <v>862</v>
      </c>
      <c r="J136" s="297">
        <v>50</v>
      </c>
      <c r="K136" s="345"/>
    </row>
    <row r="137" s="1" customFormat="1" ht="15" customHeight="1">
      <c r="B137" s="342"/>
      <c r="C137" s="297" t="s">
        <v>888</v>
      </c>
      <c r="D137" s="297"/>
      <c r="E137" s="297"/>
      <c r="F137" s="320" t="s">
        <v>866</v>
      </c>
      <c r="G137" s="297"/>
      <c r="H137" s="297" t="s">
        <v>913</v>
      </c>
      <c r="I137" s="297" t="s">
        <v>862</v>
      </c>
      <c r="J137" s="297">
        <v>255</v>
      </c>
      <c r="K137" s="345"/>
    </row>
    <row r="138" s="1" customFormat="1" ht="15" customHeight="1">
      <c r="B138" s="342"/>
      <c r="C138" s="297" t="s">
        <v>890</v>
      </c>
      <c r="D138" s="297"/>
      <c r="E138" s="297"/>
      <c r="F138" s="320" t="s">
        <v>860</v>
      </c>
      <c r="G138" s="297"/>
      <c r="H138" s="297" t="s">
        <v>914</v>
      </c>
      <c r="I138" s="297" t="s">
        <v>892</v>
      </c>
      <c r="J138" s="297"/>
      <c r="K138" s="345"/>
    </row>
    <row r="139" s="1" customFormat="1" ht="15" customHeight="1">
      <c r="B139" s="342"/>
      <c r="C139" s="297" t="s">
        <v>893</v>
      </c>
      <c r="D139" s="297"/>
      <c r="E139" s="297"/>
      <c r="F139" s="320" t="s">
        <v>860</v>
      </c>
      <c r="G139" s="297"/>
      <c r="H139" s="297" t="s">
        <v>915</v>
      </c>
      <c r="I139" s="297" t="s">
        <v>895</v>
      </c>
      <c r="J139" s="297"/>
      <c r="K139" s="345"/>
    </row>
    <row r="140" s="1" customFormat="1" ht="15" customHeight="1">
      <c r="B140" s="342"/>
      <c r="C140" s="297" t="s">
        <v>896</v>
      </c>
      <c r="D140" s="297"/>
      <c r="E140" s="297"/>
      <c r="F140" s="320" t="s">
        <v>860</v>
      </c>
      <c r="G140" s="297"/>
      <c r="H140" s="297" t="s">
        <v>896</v>
      </c>
      <c r="I140" s="297" t="s">
        <v>895</v>
      </c>
      <c r="J140" s="297"/>
      <c r="K140" s="345"/>
    </row>
    <row r="141" s="1" customFormat="1" ht="15" customHeight="1">
      <c r="B141" s="342"/>
      <c r="C141" s="297" t="s">
        <v>42</v>
      </c>
      <c r="D141" s="297"/>
      <c r="E141" s="297"/>
      <c r="F141" s="320" t="s">
        <v>860</v>
      </c>
      <c r="G141" s="297"/>
      <c r="H141" s="297" t="s">
        <v>916</v>
      </c>
      <c r="I141" s="297" t="s">
        <v>895</v>
      </c>
      <c r="J141" s="297"/>
      <c r="K141" s="345"/>
    </row>
    <row r="142" s="1" customFormat="1" ht="15" customHeight="1">
      <c r="B142" s="342"/>
      <c r="C142" s="297" t="s">
        <v>917</v>
      </c>
      <c r="D142" s="297"/>
      <c r="E142" s="297"/>
      <c r="F142" s="320" t="s">
        <v>860</v>
      </c>
      <c r="G142" s="297"/>
      <c r="H142" s="297" t="s">
        <v>918</v>
      </c>
      <c r="I142" s="297" t="s">
        <v>895</v>
      </c>
      <c r="J142" s="297"/>
      <c r="K142" s="345"/>
    </row>
    <row r="143" s="1" customFormat="1" ht="15" customHeight="1">
      <c r="B143" s="346"/>
      <c r="C143" s="347"/>
      <c r="D143" s="347"/>
      <c r="E143" s="347"/>
      <c r="F143" s="347"/>
      <c r="G143" s="347"/>
      <c r="H143" s="347"/>
      <c r="I143" s="347"/>
      <c r="J143" s="347"/>
      <c r="K143" s="348"/>
    </row>
    <row r="144" s="1" customFormat="1" ht="18.75" customHeight="1">
      <c r="B144" s="333"/>
      <c r="C144" s="333"/>
      <c r="D144" s="333"/>
      <c r="E144" s="333"/>
      <c r="F144" s="334"/>
      <c r="G144" s="333"/>
      <c r="H144" s="333"/>
      <c r="I144" s="333"/>
      <c r="J144" s="333"/>
      <c r="K144" s="333"/>
    </row>
    <row r="145" s="1" customFormat="1" ht="18.75" customHeight="1">
      <c r="B145" s="305"/>
      <c r="C145" s="305"/>
      <c r="D145" s="305"/>
      <c r="E145" s="305"/>
      <c r="F145" s="305"/>
      <c r="G145" s="305"/>
      <c r="H145" s="305"/>
      <c r="I145" s="305"/>
      <c r="J145" s="305"/>
      <c r="K145" s="305"/>
    </row>
    <row r="146" s="1" customFormat="1" ht="7.5" customHeight="1">
      <c r="B146" s="306"/>
      <c r="C146" s="307"/>
      <c r="D146" s="307"/>
      <c r="E146" s="307"/>
      <c r="F146" s="307"/>
      <c r="G146" s="307"/>
      <c r="H146" s="307"/>
      <c r="I146" s="307"/>
      <c r="J146" s="307"/>
      <c r="K146" s="308"/>
    </row>
    <row r="147" s="1" customFormat="1" ht="45" customHeight="1">
      <c r="B147" s="309"/>
      <c r="C147" s="310" t="s">
        <v>919</v>
      </c>
      <c r="D147" s="310"/>
      <c r="E147" s="310"/>
      <c r="F147" s="310"/>
      <c r="G147" s="310"/>
      <c r="H147" s="310"/>
      <c r="I147" s="310"/>
      <c r="J147" s="310"/>
      <c r="K147" s="311"/>
    </row>
    <row r="148" s="1" customFormat="1" ht="17.25" customHeight="1">
      <c r="B148" s="309"/>
      <c r="C148" s="312" t="s">
        <v>854</v>
      </c>
      <c r="D148" s="312"/>
      <c r="E148" s="312"/>
      <c r="F148" s="312" t="s">
        <v>855</v>
      </c>
      <c r="G148" s="313"/>
      <c r="H148" s="312" t="s">
        <v>58</v>
      </c>
      <c r="I148" s="312" t="s">
        <v>61</v>
      </c>
      <c r="J148" s="312" t="s">
        <v>856</v>
      </c>
      <c r="K148" s="311"/>
    </row>
    <row r="149" s="1" customFormat="1" ht="17.25" customHeight="1">
      <c r="B149" s="309"/>
      <c r="C149" s="314" t="s">
        <v>857</v>
      </c>
      <c r="D149" s="314"/>
      <c r="E149" s="314"/>
      <c r="F149" s="315" t="s">
        <v>858</v>
      </c>
      <c r="G149" s="316"/>
      <c r="H149" s="314"/>
      <c r="I149" s="314"/>
      <c r="J149" s="314" t="s">
        <v>859</v>
      </c>
      <c r="K149" s="311"/>
    </row>
    <row r="150" s="1" customFormat="1" ht="5.25" customHeight="1">
      <c r="B150" s="322"/>
      <c r="C150" s="317"/>
      <c r="D150" s="317"/>
      <c r="E150" s="317"/>
      <c r="F150" s="317"/>
      <c r="G150" s="318"/>
      <c r="H150" s="317"/>
      <c r="I150" s="317"/>
      <c r="J150" s="317"/>
      <c r="K150" s="345"/>
    </row>
    <row r="151" s="1" customFormat="1" ht="15" customHeight="1">
      <c r="B151" s="322"/>
      <c r="C151" s="349" t="s">
        <v>863</v>
      </c>
      <c r="D151" s="297"/>
      <c r="E151" s="297"/>
      <c r="F151" s="350" t="s">
        <v>860</v>
      </c>
      <c r="G151" s="297"/>
      <c r="H151" s="349" t="s">
        <v>900</v>
      </c>
      <c r="I151" s="349" t="s">
        <v>862</v>
      </c>
      <c r="J151" s="349">
        <v>120</v>
      </c>
      <c r="K151" s="345"/>
    </row>
    <row r="152" s="1" customFormat="1" ht="15" customHeight="1">
      <c r="B152" s="322"/>
      <c r="C152" s="349" t="s">
        <v>909</v>
      </c>
      <c r="D152" s="297"/>
      <c r="E152" s="297"/>
      <c r="F152" s="350" t="s">
        <v>860</v>
      </c>
      <c r="G152" s="297"/>
      <c r="H152" s="349" t="s">
        <v>920</v>
      </c>
      <c r="I152" s="349" t="s">
        <v>862</v>
      </c>
      <c r="J152" s="349" t="s">
        <v>911</v>
      </c>
      <c r="K152" s="345"/>
    </row>
    <row r="153" s="1" customFormat="1" ht="15" customHeight="1">
      <c r="B153" s="322"/>
      <c r="C153" s="349" t="s">
        <v>89</v>
      </c>
      <c r="D153" s="297"/>
      <c r="E153" s="297"/>
      <c r="F153" s="350" t="s">
        <v>860</v>
      </c>
      <c r="G153" s="297"/>
      <c r="H153" s="349" t="s">
        <v>921</v>
      </c>
      <c r="I153" s="349" t="s">
        <v>862</v>
      </c>
      <c r="J153" s="349" t="s">
        <v>911</v>
      </c>
      <c r="K153" s="345"/>
    </row>
    <row r="154" s="1" customFormat="1" ht="15" customHeight="1">
      <c r="B154" s="322"/>
      <c r="C154" s="349" t="s">
        <v>865</v>
      </c>
      <c r="D154" s="297"/>
      <c r="E154" s="297"/>
      <c r="F154" s="350" t="s">
        <v>866</v>
      </c>
      <c r="G154" s="297"/>
      <c r="H154" s="349" t="s">
        <v>900</v>
      </c>
      <c r="I154" s="349" t="s">
        <v>862</v>
      </c>
      <c r="J154" s="349">
        <v>50</v>
      </c>
      <c r="K154" s="345"/>
    </row>
    <row r="155" s="1" customFormat="1" ht="15" customHeight="1">
      <c r="B155" s="322"/>
      <c r="C155" s="349" t="s">
        <v>868</v>
      </c>
      <c r="D155" s="297"/>
      <c r="E155" s="297"/>
      <c r="F155" s="350" t="s">
        <v>860</v>
      </c>
      <c r="G155" s="297"/>
      <c r="H155" s="349" t="s">
        <v>900</v>
      </c>
      <c r="I155" s="349" t="s">
        <v>870</v>
      </c>
      <c r="J155" s="349"/>
      <c r="K155" s="345"/>
    </row>
    <row r="156" s="1" customFormat="1" ht="15" customHeight="1">
      <c r="B156" s="322"/>
      <c r="C156" s="349" t="s">
        <v>879</v>
      </c>
      <c r="D156" s="297"/>
      <c r="E156" s="297"/>
      <c r="F156" s="350" t="s">
        <v>866</v>
      </c>
      <c r="G156" s="297"/>
      <c r="H156" s="349" t="s">
        <v>900</v>
      </c>
      <c r="I156" s="349" t="s">
        <v>862</v>
      </c>
      <c r="J156" s="349">
        <v>50</v>
      </c>
      <c r="K156" s="345"/>
    </row>
    <row r="157" s="1" customFormat="1" ht="15" customHeight="1">
      <c r="B157" s="322"/>
      <c r="C157" s="349" t="s">
        <v>887</v>
      </c>
      <c r="D157" s="297"/>
      <c r="E157" s="297"/>
      <c r="F157" s="350" t="s">
        <v>866</v>
      </c>
      <c r="G157" s="297"/>
      <c r="H157" s="349" t="s">
        <v>900</v>
      </c>
      <c r="I157" s="349" t="s">
        <v>862</v>
      </c>
      <c r="J157" s="349">
        <v>50</v>
      </c>
      <c r="K157" s="345"/>
    </row>
    <row r="158" s="1" customFormat="1" ht="15" customHeight="1">
      <c r="B158" s="322"/>
      <c r="C158" s="349" t="s">
        <v>885</v>
      </c>
      <c r="D158" s="297"/>
      <c r="E158" s="297"/>
      <c r="F158" s="350" t="s">
        <v>866</v>
      </c>
      <c r="G158" s="297"/>
      <c r="H158" s="349" t="s">
        <v>900</v>
      </c>
      <c r="I158" s="349" t="s">
        <v>862</v>
      </c>
      <c r="J158" s="349">
        <v>50</v>
      </c>
      <c r="K158" s="345"/>
    </row>
    <row r="159" s="1" customFormat="1" ht="15" customHeight="1">
      <c r="B159" s="322"/>
      <c r="C159" s="349" t="s">
        <v>109</v>
      </c>
      <c r="D159" s="297"/>
      <c r="E159" s="297"/>
      <c r="F159" s="350" t="s">
        <v>860</v>
      </c>
      <c r="G159" s="297"/>
      <c r="H159" s="349" t="s">
        <v>922</v>
      </c>
      <c r="I159" s="349" t="s">
        <v>862</v>
      </c>
      <c r="J159" s="349" t="s">
        <v>923</v>
      </c>
      <c r="K159" s="345"/>
    </row>
    <row r="160" s="1" customFormat="1" ht="15" customHeight="1">
      <c r="B160" s="322"/>
      <c r="C160" s="349" t="s">
        <v>924</v>
      </c>
      <c r="D160" s="297"/>
      <c r="E160" s="297"/>
      <c r="F160" s="350" t="s">
        <v>860</v>
      </c>
      <c r="G160" s="297"/>
      <c r="H160" s="349" t="s">
        <v>925</v>
      </c>
      <c r="I160" s="349" t="s">
        <v>895</v>
      </c>
      <c r="J160" s="349"/>
      <c r="K160" s="345"/>
    </row>
    <row r="161" s="1" customFormat="1" ht="15" customHeight="1">
      <c r="B161" s="351"/>
      <c r="C161" s="331"/>
      <c r="D161" s="331"/>
      <c r="E161" s="331"/>
      <c r="F161" s="331"/>
      <c r="G161" s="331"/>
      <c r="H161" s="331"/>
      <c r="I161" s="331"/>
      <c r="J161" s="331"/>
      <c r="K161" s="352"/>
    </row>
    <row r="162" s="1" customFormat="1" ht="18.75" customHeight="1">
      <c r="B162" s="333"/>
      <c r="C162" s="343"/>
      <c r="D162" s="343"/>
      <c r="E162" s="343"/>
      <c r="F162" s="353"/>
      <c r="G162" s="343"/>
      <c r="H162" s="343"/>
      <c r="I162" s="343"/>
      <c r="J162" s="343"/>
      <c r="K162" s="333"/>
    </row>
    <row r="163" s="1" customFormat="1" ht="18.75" customHeight="1">
      <c r="B163" s="305"/>
      <c r="C163" s="305"/>
      <c r="D163" s="305"/>
      <c r="E163" s="305"/>
      <c r="F163" s="305"/>
      <c r="G163" s="305"/>
      <c r="H163" s="305"/>
      <c r="I163" s="305"/>
      <c r="J163" s="305"/>
      <c r="K163" s="305"/>
    </row>
    <row r="164" s="1" customFormat="1" ht="7.5" customHeight="1">
      <c r="B164" s="284"/>
      <c r="C164" s="285"/>
      <c r="D164" s="285"/>
      <c r="E164" s="285"/>
      <c r="F164" s="285"/>
      <c r="G164" s="285"/>
      <c r="H164" s="285"/>
      <c r="I164" s="285"/>
      <c r="J164" s="285"/>
      <c r="K164" s="286"/>
    </row>
    <row r="165" s="1" customFormat="1" ht="45" customHeight="1">
      <c r="B165" s="287"/>
      <c r="C165" s="288" t="s">
        <v>926</v>
      </c>
      <c r="D165" s="288"/>
      <c r="E165" s="288"/>
      <c r="F165" s="288"/>
      <c r="G165" s="288"/>
      <c r="H165" s="288"/>
      <c r="I165" s="288"/>
      <c r="J165" s="288"/>
      <c r="K165" s="289"/>
    </row>
    <row r="166" s="1" customFormat="1" ht="17.25" customHeight="1">
      <c r="B166" s="287"/>
      <c r="C166" s="312" t="s">
        <v>854</v>
      </c>
      <c r="D166" s="312"/>
      <c r="E166" s="312"/>
      <c r="F166" s="312" t="s">
        <v>855</v>
      </c>
      <c r="G166" s="354"/>
      <c r="H166" s="355" t="s">
        <v>58</v>
      </c>
      <c r="I166" s="355" t="s">
        <v>61</v>
      </c>
      <c r="J166" s="312" t="s">
        <v>856</v>
      </c>
      <c r="K166" s="289"/>
    </row>
    <row r="167" s="1" customFormat="1" ht="17.25" customHeight="1">
      <c r="B167" s="290"/>
      <c r="C167" s="314" t="s">
        <v>857</v>
      </c>
      <c r="D167" s="314"/>
      <c r="E167" s="314"/>
      <c r="F167" s="315" t="s">
        <v>858</v>
      </c>
      <c r="G167" s="356"/>
      <c r="H167" s="357"/>
      <c r="I167" s="357"/>
      <c r="J167" s="314" t="s">
        <v>859</v>
      </c>
      <c r="K167" s="292"/>
    </row>
    <row r="168" s="1" customFormat="1" ht="5.25" customHeight="1">
      <c r="B168" s="322"/>
      <c r="C168" s="317"/>
      <c r="D168" s="317"/>
      <c r="E168" s="317"/>
      <c r="F168" s="317"/>
      <c r="G168" s="318"/>
      <c r="H168" s="317"/>
      <c r="I168" s="317"/>
      <c r="J168" s="317"/>
      <c r="K168" s="345"/>
    </row>
    <row r="169" s="1" customFormat="1" ht="15" customHeight="1">
      <c r="B169" s="322"/>
      <c r="C169" s="297" t="s">
        <v>863</v>
      </c>
      <c r="D169" s="297"/>
      <c r="E169" s="297"/>
      <c r="F169" s="320" t="s">
        <v>860</v>
      </c>
      <c r="G169" s="297"/>
      <c r="H169" s="297" t="s">
        <v>900</v>
      </c>
      <c r="I169" s="297" t="s">
        <v>862</v>
      </c>
      <c r="J169" s="297">
        <v>120</v>
      </c>
      <c r="K169" s="345"/>
    </row>
    <row r="170" s="1" customFormat="1" ht="15" customHeight="1">
      <c r="B170" s="322"/>
      <c r="C170" s="297" t="s">
        <v>909</v>
      </c>
      <c r="D170" s="297"/>
      <c r="E170" s="297"/>
      <c r="F170" s="320" t="s">
        <v>860</v>
      </c>
      <c r="G170" s="297"/>
      <c r="H170" s="297" t="s">
        <v>910</v>
      </c>
      <c r="I170" s="297" t="s">
        <v>862</v>
      </c>
      <c r="J170" s="297" t="s">
        <v>911</v>
      </c>
      <c r="K170" s="345"/>
    </row>
    <row r="171" s="1" customFormat="1" ht="15" customHeight="1">
      <c r="B171" s="322"/>
      <c r="C171" s="297" t="s">
        <v>89</v>
      </c>
      <c r="D171" s="297"/>
      <c r="E171" s="297"/>
      <c r="F171" s="320" t="s">
        <v>860</v>
      </c>
      <c r="G171" s="297"/>
      <c r="H171" s="297" t="s">
        <v>927</v>
      </c>
      <c r="I171" s="297" t="s">
        <v>862</v>
      </c>
      <c r="J171" s="297" t="s">
        <v>911</v>
      </c>
      <c r="K171" s="345"/>
    </row>
    <row r="172" s="1" customFormat="1" ht="15" customHeight="1">
      <c r="B172" s="322"/>
      <c r="C172" s="297" t="s">
        <v>865</v>
      </c>
      <c r="D172" s="297"/>
      <c r="E172" s="297"/>
      <c r="F172" s="320" t="s">
        <v>866</v>
      </c>
      <c r="G172" s="297"/>
      <c r="H172" s="297" t="s">
        <v>927</v>
      </c>
      <c r="I172" s="297" t="s">
        <v>862</v>
      </c>
      <c r="J172" s="297">
        <v>50</v>
      </c>
      <c r="K172" s="345"/>
    </row>
    <row r="173" s="1" customFormat="1" ht="15" customHeight="1">
      <c r="B173" s="322"/>
      <c r="C173" s="297" t="s">
        <v>868</v>
      </c>
      <c r="D173" s="297"/>
      <c r="E173" s="297"/>
      <c r="F173" s="320" t="s">
        <v>860</v>
      </c>
      <c r="G173" s="297"/>
      <c r="H173" s="297" t="s">
        <v>927</v>
      </c>
      <c r="I173" s="297" t="s">
        <v>870</v>
      </c>
      <c r="J173" s="297"/>
      <c r="K173" s="345"/>
    </row>
    <row r="174" s="1" customFormat="1" ht="15" customHeight="1">
      <c r="B174" s="322"/>
      <c r="C174" s="297" t="s">
        <v>879</v>
      </c>
      <c r="D174" s="297"/>
      <c r="E174" s="297"/>
      <c r="F174" s="320" t="s">
        <v>866</v>
      </c>
      <c r="G174" s="297"/>
      <c r="H174" s="297" t="s">
        <v>927</v>
      </c>
      <c r="I174" s="297" t="s">
        <v>862</v>
      </c>
      <c r="J174" s="297">
        <v>50</v>
      </c>
      <c r="K174" s="345"/>
    </row>
    <row r="175" s="1" customFormat="1" ht="15" customHeight="1">
      <c r="B175" s="322"/>
      <c r="C175" s="297" t="s">
        <v>887</v>
      </c>
      <c r="D175" s="297"/>
      <c r="E175" s="297"/>
      <c r="F175" s="320" t="s">
        <v>866</v>
      </c>
      <c r="G175" s="297"/>
      <c r="H175" s="297" t="s">
        <v>927</v>
      </c>
      <c r="I175" s="297" t="s">
        <v>862</v>
      </c>
      <c r="J175" s="297">
        <v>50</v>
      </c>
      <c r="K175" s="345"/>
    </row>
    <row r="176" s="1" customFormat="1" ht="15" customHeight="1">
      <c r="B176" s="322"/>
      <c r="C176" s="297" t="s">
        <v>885</v>
      </c>
      <c r="D176" s="297"/>
      <c r="E176" s="297"/>
      <c r="F176" s="320" t="s">
        <v>866</v>
      </c>
      <c r="G176" s="297"/>
      <c r="H176" s="297" t="s">
        <v>927</v>
      </c>
      <c r="I176" s="297" t="s">
        <v>862</v>
      </c>
      <c r="J176" s="297">
        <v>50</v>
      </c>
      <c r="K176" s="345"/>
    </row>
    <row r="177" s="1" customFormat="1" ht="15" customHeight="1">
      <c r="B177" s="322"/>
      <c r="C177" s="297" t="s">
        <v>120</v>
      </c>
      <c r="D177" s="297"/>
      <c r="E177" s="297"/>
      <c r="F177" s="320" t="s">
        <v>860</v>
      </c>
      <c r="G177" s="297"/>
      <c r="H177" s="297" t="s">
        <v>928</v>
      </c>
      <c r="I177" s="297" t="s">
        <v>929</v>
      </c>
      <c r="J177" s="297"/>
      <c r="K177" s="345"/>
    </row>
    <row r="178" s="1" customFormat="1" ht="15" customHeight="1">
      <c r="B178" s="322"/>
      <c r="C178" s="297" t="s">
        <v>61</v>
      </c>
      <c r="D178" s="297"/>
      <c r="E178" s="297"/>
      <c r="F178" s="320" t="s">
        <v>860</v>
      </c>
      <c r="G178" s="297"/>
      <c r="H178" s="297" t="s">
        <v>930</v>
      </c>
      <c r="I178" s="297" t="s">
        <v>931</v>
      </c>
      <c r="J178" s="297">
        <v>1</v>
      </c>
      <c r="K178" s="345"/>
    </row>
    <row r="179" s="1" customFormat="1" ht="15" customHeight="1">
      <c r="B179" s="322"/>
      <c r="C179" s="297" t="s">
        <v>57</v>
      </c>
      <c r="D179" s="297"/>
      <c r="E179" s="297"/>
      <c r="F179" s="320" t="s">
        <v>860</v>
      </c>
      <c r="G179" s="297"/>
      <c r="H179" s="297" t="s">
        <v>932</v>
      </c>
      <c r="I179" s="297" t="s">
        <v>862</v>
      </c>
      <c r="J179" s="297">
        <v>20</v>
      </c>
      <c r="K179" s="345"/>
    </row>
    <row r="180" s="1" customFormat="1" ht="15" customHeight="1">
      <c r="B180" s="322"/>
      <c r="C180" s="297" t="s">
        <v>58</v>
      </c>
      <c r="D180" s="297"/>
      <c r="E180" s="297"/>
      <c r="F180" s="320" t="s">
        <v>860</v>
      </c>
      <c r="G180" s="297"/>
      <c r="H180" s="297" t="s">
        <v>933</v>
      </c>
      <c r="I180" s="297" t="s">
        <v>862</v>
      </c>
      <c r="J180" s="297">
        <v>255</v>
      </c>
      <c r="K180" s="345"/>
    </row>
    <row r="181" s="1" customFormat="1" ht="15" customHeight="1">
      <c r="B181" s="322"/>
      <c r="C181" s="297" t="s">
        <v>121</v>
      </c>
      <c r="D181" s="297"/>
      <c r="E181" s="297"/>
      <c r="F181" s="320" t="s">
        <v>860</v>
      </c>
      <c r="G181" s="297"/>
      <c r="H181" s="297" t="s">
        <v>824</v>
      </c>
      <c r="I181" s="297" t="s">
        <v>862</v>
      </c>
      <c r="J181" s="297">
        <v>10</v>
      </c>
      <c r="K181" s="345"/>
    </row>
    <row r="182" s="1" customFormat="1" ht="15" customHeight="1">
      <c r="B182" s="322"/>
      <c r="C182" s="297" t="s">
        <v>122</v>
      </c>
      <c r="D182" s="297"/>
      <c r="E182" s="297"/>
      <c r="F182" s="320" t="s">
        <v>860</v>
      </c>
      <c r="G182" s="297"/>
      <c r="H182" s="297" t="s">
        <v>934</v>
      </c>
      <c r="I182" s="297" t="s">
        <v>895</v>
      </c>
      <c r="J182" s="297"/>
      <c r="K182" s="345"/>
    </row>
    <row r="183" s="1" customFormat="1" ht="15" customHeight="1">
      <c r="B183" s="322"/>
      <c r="C183" s="297" t="s">
        <v>935</v>
      </c>
      <c r="D183" s="297"/>
      <c r="E183" s="297"/>
      <c r="F183" s="320" t="s">
        <v>860</v>
      </c>
      <c r="G183" s="297"/>
      <c r="H183" s="297" t="s">
        <v>936</v>
      </c>
      <c r="I183" s="297" t="s">
        <v>895</v>
      </c>
      <c r="J183" s="297"/>
      <c r="K183" s="345"/>
    </row>
    <row r="184" s="1" customFormat="1" ht="15" customHeight="1">
      <c r="B184" s="322"/>
      <c r="C184" s="297" t="s">
        <v>924</v>
      </c>
      <c r="D184" s="297"/>
      <c r="E184" s="297"/>
      <c r="F184" s="320" t="s">
        <v>860</v>
      </c>
      <c r="G184" s="297"/>
      <c r="H184" s="297" t="s">
        <v>937</v>
      </c>
      <c r="I184" s="297" t="s">
        <v>895</v>
      </c>
      <c r="J184" s="297"/>
      <c r="K184" s="345"/>
    </row>
    <row r="185" s="1" customFormat="1" ht="15" customHeight="1">
      <c r="B185" s="322"/>
      <c r="C185" s="297" t="s">
        <v>124</v>
      </c>
      <c r="D185" s="297"/>
      <c r="E185" s="297"/>
      <c r="F185" s="320" t="s">
        <v>866</v>
      </c>
      <c r="G185" s="297"/>
      <c r="H185" s="297" t="s">
        <v>938</v>
      </c>
      <c r="I185" s="297" t="s">
        <v>862</v>
      </c>
      <c r="J185" s="297">
        <v>50</v>
      </c>
      <c r="K185" s="345"/>
    </row>
    <row r="186" s="1" customFormat="1" ht="15" customHeight="1">
      <c r="B186" s="322"/>
      <c r="C186" s="297" t="s">
        <v>939</v>
      </c>
      <c r="D186" s="297"/>
      <c r="E186" s="297"/>
      <c r="F186" s="320" t="s">
        <v>866</v>
      </c>
      <c r="G186" s="297"/>
      <c r="H186" s="297" t="s">
        <v>940</v>
      </c>
      <c r="I186" s="297" t="s">
        <v>941</v>
      </c>
      <c r="J186" s="297"/>
      <c r="K186" s="345"/>
    </row>
    <row r="187" s="1" customFormat="1" ht="15" customHeight="1">
      <c r="B187" s="322"/>
      <c r="C187" s="297" t="s">
        <v>942</v>
      </c>
      <c r="D187" s="297"/>
      <c r="E187" s="297"/>
      <c r="F187" s="320" t="s">
        <v>866</v>
      </c>
      <c r="G187" s="297"/>
      <c r="H187" s="297" t="s">
        <v>943</v>
      </c>
      <c r="I187" s="297" t="s">
        <v>941</v>
      </c>
      <c r="J187" s="297"/>
      <c r="K187" s="345"/>
    </row>
    <row r="188" s="1" customFormat="1" ht="15" customHeight="1">
      <c r="B188" s="322"/>
      <c r="C188" s="297" t="s">
        <v>944</v>
      </c>
      <c r="D188" s="297"/>
      <c r="E188" s="297"/>
      <c r="F188" s="320" t="s">
        <v>866</v>
      </c>
      <c r="G188" s="297"/>
      <c r="H188" s="297" t="s">
        <v>945</v>
      </c>
      <c r="I188" s="297" t="s">
        <v>941</v>
      </c>
      <c r="J188" s="297"/>
      <c r="K188" s="345"/>
    </row>
    <row r="189" s="1" customFormat="1" ht="15" customHeight="1">
      <c r="B189" s="322"/>
      <c r="C189" s="358" t="s">
        <v>946</v>
      </c>
      <c r="D189" s="297"/>
      <c r="E189" s="297"/>
      <c r="F189" s="320" t="s">
        <v>866</v>
      </c>
      <c r="G189" s="297"/>
      <c r="H189" s="297" t="s">
        <v>947</v>
      </c>
      <c r="I189" s="297" t="s">
        <v>948</v>
      </c>
      <c r="J189" s="359" t="s">
        <v>949</v>
      </c>
      <c r="K189" s="345"/>
    </row>
    <row r="190" s="17" customFormat="1" ht="15" customHeight="1">
      <c r="B190" s="360"/>
      <c r="C190" s="361" t="s">
        <v>950</v>
      </c>
      <c r="D190" s="362"/>
      <c r="E190" s="362"/>
      <c r="F190" s="363" t="s">
        <v>866</v>
      </c>
      <c r="G190" s="362"/>
      <c r="H190" s="362" t="s">
        <v>951</v>
      </c>
      <c r="I190" s="362" t="s">
        <v>948</v>
      </c>
      <c r="J190" s="364" t="s">
        <v>949</v>
      </c>
      <c r="K190" s="365"/>
    </row>
    <row r="191" s="1" customFormat="1" ht="15" customHeight="1">
      <c r="B191" s="322"/>
      <c r="C191" s="358" t="s">
        <v>46</v>
      </c>
      <c r="D191" s="297"/>
      <c r="E191" s="297"/>
      <c r="F191" s="320" t="s">
        <v>860</v>
      </c>
      <c r="G191" s="297"/>
      <c r="H191" s="294" t="s">
        <v>952</v>
      </c>
      <c r="I191" s="297" t="s">
        <v>953</v>
      </c>
      <c r="J191" s="297"/>
      <c r="K191" s="345"/>
    </row>
    <row r="192" s="1" customFormat="1" ht="15" customHeight="1">
      <c r="B192" s="322"/>
      <c r="C192" s="358" t="s">
        <v>954</v>
      </c>
      <c r="D192" s="297"/>
      <c r="E192" s="297"/>
      <c r="F192" s="320" t="s">
        <v>860</v>
      </c>
      <c r="G192" s="297"/>
      <c r="H192" s="297" t="s">
        <v>955</v>
      </c>
      <c r="I192" s="297" t="s">
        <v>895</v>
      </c>
      <c r="J192" s="297"/>
      <c r="K192" s="345"/>
    </row>
    <row r="193" s="1" customFormat="1" ht="15" customHeight="1">
      <c r="B193" s="322"/>
      <c r="C193" s="358" t="s">
        <v>956</v>
      </c>
      <c r="D193" s="297"/>
      <c r="E193" s="297"/>
      <c r="F193" s="320" t="s">
        <v>860</v>
      </c>
      <c r="G193" s="297"/>
      <c r="H193" s="297" t="s">
        <v>957</v>
      </c>
      <c r="I193" s="297" t="s">
        <v>895</v>
      </c>
      <c r="J193" s="297"/>
      <c r="K193" s="345"/>
    </row>
    <row r="194" s="1" customFormat="1" ht="15" customHeight="1">
      <c r="B194" s="322"/>
      <c r="C194" s="358" t="s">
        <v>958</v>
      </c>
      <c r="D194" s="297"/>
      <c r="E194" s="297"/>
      <c r="F194" s="320" t="s">
        <v>866</v>
      </c>
      <c r="G194" s="297"/>
      <c r="H194" s="297" t="s">
        <v>959</v>
      </c>
      <c r="I194" s="297" t="s">
        <v>895</v>
      </c>
      <c r="J194" s="297"/>
      <c r="K194" s="345"/>
    </row>
    <row r="195" s="1" customFormat="1" ht="15" customHeight="1">
      <c r="B195" s="351"/>
      <c r="C195" s="366"/>
      <c r="D195" s="331"/>
      <c r="E195" s="331"/>
      <c r="F195" s="331"/>
      <c r="G195" s="331"/>
      <c r="H195" s="331"/>
      <c r="I195" s="331"/>
      <c r="J195" s="331"/>
      <c r="K195" s="352"/>
    </row>
    <row r="196" s="1" customFormat="1" ht="18.75" customHeight="1">
      <c r="B196" s="333"/>
      <c r="C196" s="343"/>
      <c r="D196" s="343"/>
      <c r="E196" s="343"/>
      <c r="F196" s="353"/>
      <c r="G196" s="343"/>
      <c r="H196" s="343"/>
      <c r="I196" s="343"/>
      <c r="J196" s="343"/>
      <c r="K196" s="333"/>
    </row>
    <row r="197" s="1" customFormat="1" ht="18.75" customHeight="1">
      <c r="B197" s="333"/>
      <c r="C197" s="343"/>
      <c r="D197" s="343"/>
      <c r="E197" s="343"/>
      <c r="F197" s="353"/>
      <c r="G197" s="343"/>
      <c r="H197" s="343"/>
      <c r="I197" s="343"/>
      <c r="J197" s="343"/>
      <c r="K197" s="333"/>
    </row>
    <row r="198" s="1" customFormat="1" ht="18.75" customHeight="1">
      <c r="B198" s="305"/>
      <c r="C198" s="305"/>
      <c r="D198" s="305"/>
      <c r="E198" s="305"/>
      <c r="F198" s="305"/>
      <c r="G198" s="305"/>
      <c r="H198" s="305"/>
      <c r="I198" s="305"/>
      <c r="J198" s="305"/>
      <c r="K198" s="305"/>
    </row>
    <row r="199" s="1" customFormat="1" ht="13.5">
      <c r="B199" s="284"/>
      <c r="C199" s="285"/>
      <c r="D199" s="285"/>
      <c r="E199" s="285"/>
      <c r="F199" s="285"/>
      <c r="G199" s="285"/>
      <c r="H199" s="285"/>
      <c r="I199" s="285"/>
      <c r="J199" s="285"/>
      <c r="K199" s="286"/>
    </row>
    <row r="200" s="1" customFormat="1" ht="21">
      <c r="B200" s="287"/>
      <c r="C200" s="288" t="s">
        <v>960</v>
      </c>
      <c r="D200" s="288"/>
      <c r="E200" s="288"/>
      <c r="F200" s="288"/>
      <c r="G200" s="288"/>
      <c r="H200" s="288"/>
      <c r="I200" s="288"/>
      <c r="J200" s="288"/>
      <c r="K200" s="289"/>
    </row>
    <row r="201" s="1" customFormat="1" ht="25.5" customHeight="1">
      <c r="B201" s="287"/>
      <c r="C201" s="367" t="s">
        <v>961</v>
      </c>
      <c r="D201" s="367"/>
      <c r="E201" s="367"/>
      <c r="F201" s="367" t="s">
        <v>962</v>
      </c>
      <c r="G201" s="368"/>
      <c r="H201" s="367" t="s">
        <v>963</v>
      </c>
      <c r="I201" s="367"/>
      <c r="J201" s="367"/>
      <c r="K201" s="289"/>
    </row>
    <row r="202" s="1" customFormat="1" ht="5.25" customHeight="1">
      <c r="B202" s="322"/>
      <c r="C202" s="317"/>
      <c r="D202" s="317"/>
      <c r="E202" s="317"/>
      <c r="F202" s="317"/>
      <c r="G202" s="343"/>
      <c r="H202" s="317"/>
      <c r="I202" s="317"/>
      <c r="J202" s="317"/>
      <c r="K202" s="345"/>
    </row>
    <row r="203" s="1" customFormat="1" ht="15" customHeight="1">
      <c r="B203" s="322"/>
      <c r="C203" s="297" t="s">
        <v>953</v>
      </c>
      <c r="D203" s="297"/>
      <c r="E203" s="297"/>
      <c r="F203" s="320" t="s">
        <v>47</v>
      </c>
      <c r="G203" s="297"/>
      <c r="H203" s="297" t="s">
        <v>964</v>
      </c>
      <c r="I203" s="297"/>
      <c r="J203" s="297"/>
      <c r="K203" s="345"/>
    </row>
    <row r="204" s="1" customFormat="1" ht="15" customHeight="1">
      <c r="B204" s="322"/>
      <c r="C204" s="297"/>
      <c r="D204" s="297"/>
      <c r="E204" s="297"/>
      <c r="F204" s="320" t="s">
        <v>48</v>
      </c>
      <c r="G204" s="297"/>
      <c r="H204" s="297" t="s">
        <v>965</v>
      </c>
      <c r="I204" s="297"/>
      <c r="J204" s="297"/>
      <c r="K204" s="345"/>
    </row>
    <row r="205" s="1" customFormat="1" ht="15" customHeight="1">
      <c r="B205" s="322"/>
      <c r="C205" s="297"/>
      <c r="D205" s="297"/>
      <c r="E205" s="297"/>
      <c r="F205" s="320" t="s">
        <v>51</v>
      </c>
      <c r="G205" s="297"/>
      <c r="H205" s="297" t="s">
        <v>966</v>
      </c>
      <c r="I205" s="297"/>
      <c r="J205" s="297"/>
      <c r="K205" s="345"/>
    </row>
    <row r="206" s="1" customFormat="1" ht="15" customHeight="1">
      <c r="B206" s="322"/>
      <c r="C206" s="297"/>
      <c r="D206" s="297"/>
      <c r="E206" s="297"/>
      <c r="F206" s="320" t="s">
        <v>49</v>
      </c>
      <c r="G206" s="297"/>
      <c r="H206" s="297" t="s">
        <v>967</v>
      </c>
      <c r="I206" s="297"/>
      <c r="J206" s="297"/>
      <c r="K206" s="345"/>
    </row>
    <row r="207" s="1" customFormat="1" ht="15" customHeight="1">
      <c r="B207" s="322"/>
      <c r="C207" s="297"/>
      <c r="D207" s="297"/>
      <c r="E207" s="297"/>
      <c r="F207" s="320" t="s">
        <v>50</v>
      </c>
      <c r="G207" s="297"/>
      <c r="H207" s="297" t="s">
        <v>968</v>
      </c>
      <c r="I207" s="297"/>
      <c r="J207" s="297"/>
      <c r="K207" s="345"/>
    </row>
    <row r="208" s="1" customFormat="1" ht="15" customHeight="1">
      <c r="B208" s="322"/>
      <c r="C208" s="297"/>
      <c r="D208" s="297"/>
      <c r="E208" s="297"/>
      <c r="F208" s="320"/>
      <c r="G208" s="297"/>
      <c r="H208" s="297"/>
      <c r="I208" s="297"/>
      <c r="J208" s="297"/>
      <c r="K208" s="345"/>
    </row>
    <row r="209" s="1" customFormat="1" ht="15" customHeight="1">
      <c r="B209" s="322"/>
      <c r="C209" s="297" t="s">
        <v>907</v>
      </c>
      <c r="D209" s="297"/>
      <c r="E209" s="297"/>
      <c r="F209" s="320" t="s">
        <v>82</v>
      </c>
      <c r="G209" s="297"/>
      <c r="H209" s="297" t="s">
        <v>969</v>
      </c>
      <c r="I209" s="297"/>
      <c r="J209" s="297"/>
      <c r="K209" s="345"/>
    </row>
    <row r="210" s="1" customFormat="1" ht="15" customHeight="1">
      <c r="B210" s="322"/>
      <c r="C210" s="297"/>
      <c r="D210" s="297"/>
      <c r="E210" s="297"/>
      <c r="F210" s="320" t="s">
        <v>803</v>
      </c>
      <c r="G210" s="297"/>
      <c r="H210" s="297" t="s">
        <v>804</v>
      </c>
      <c r="I210" s="297"/>
      <c r="J210" s="297"/>
      <c r="K210" s="345"/>
    </row>
    <row r="211" s="1" customFormat="1" ht="15" customHeight="1">
      <c r="B211" s="322"/>
      <c r="C211" s="297"/>
      <c r="D211" s="297"/>
      <c r="E211" s="297"/>
      <c r="F211" s="320" t="s">
        <v>801</v>
      </c>
      <c r="G211" s="297"/>
      <c r="H211" s="297" t="s">
        <v>970</v>
      </c>
      <c r="I211" s="297"/>
      <c r="J211" s="297"/>
      <c r="K211" s="345"/>
    </row>
    <row r="212" s="1" customFormat="1" ht="15" customHeight="1">
      <c r="B212" s="369"/>
      <c r="C212" s="297"/>
      <c r="D212" s="297"/>
      <c r="E212" s="297"/>
      <c r="F212" s="320" t="s">
        <v>805</v>
      </c>
      <c r="G212" s="358"/>
      <c r="H212" s="349" t="s">
        <v>806</v>
      </c>
      <c r="I212" s="349"/>
      <c r="J212" s="349"/>
      <c r="K212" s="370"/>
    </row>
    <row r="213" s="1" customFormat="1" ht="15" customHeight="1">
      <c r="B213" s="369"/>
      <c r="C213" s="297"/>
      <c r="D213" s="297"/>
      <c r="E213" s="297"/>
      <c r="F213" s="320" t="s">
        <v>807</v>
      </c>
      <c r="G213" s="358"/>
      <c r="H213" s="349" t="s">
        <v>98</v>
      </c>
      <c r="I213" s="349"/>
      <c r="J213" s="349"/>
      <c r="K213" s="370"/>
    </row>
    <row r="214" s="1" customFormat="1" ht="15" customHeight="1">
      <c r="B214" s="369"/>
      <c r="C214" s="297"/>
      <c r="D214" s="297"/>
      <c r="E214" s="297"/>
      <c r="F214" s="320"/>
      <c r="G214" s="358"/>
      <c r="H214" s="349"/>
      <c r="I214" s="349"/>
      <c r="J214" s="349"/>
      <c r="K214" s="370"/>
    </row>
    <row r="215" s="1" customFormat="1" ht="15" customHeight="1">
      <c r="B215" s="369"/>
      <c r="C215" s="297" t="s">
        <v>931</v>
      </c>
      <c r="D215" s="297"/>
      <c r="E215" s="297"/>
      <c r="F215" s="320">
        <v>1</v>
      </c>
      <c r="G215" s="358"/>
      <c r="H215" s="349" t="s">
        <v>971</v>
      </c>
      <c r="I215" s="349"/>
      <c r="J215" s="349"/>
      <c r="K215" s="370"/>
    </row>
    <row r="216" s="1" customFormat="1" ht="15" customHeight="1">
      <c r="B216" s="369"/>
      <c r="C216" s="297"/>
      <c r="D216" s="297"/>
      <c r="E216" s="297"/>
      <c r="F216" s="320">
        <v>2</v>
      </c>
      <c r="G216" s="358"/>
      <c r="H216" s="349" t="s">
        <v>972</v>
      </c>
      <c r="I216" s="349"/>
      <c r="J216" s="349"/>
      <c r="K216" s="370"/>
    </row>
    <row r="217" s="1" customFormat="1" ht="15" customHeight="1">
      <c r="B217" s="369"/>
      <c r="C217" s="297"/>
      <c r="D217" s="297"/>
      <c r="E217" s="297"/>
      <c r="F217" s="320">
        <v>3</v>
      </c>
      <c r="G217" s="358"/>
      <c r="H217" s="349" t="s">
        <v>973</v>
      </c>
      <c r="I217" s="349"/>
      <c r="J217" s="349"/>
      <c r="K217" s="370"/>
    </row>
    <row r="218" s="1" customFormat="1" ht="15" customHeight="1">
      <c r="B218" s="369"/>
      <c r="C218" s="297"/>
      <c r="D218" s="297"/>
      <c r="E218" s="297"/>
      <c r="F218" s="320">
        <v>4</v>
      </c>
      <c r="G218" s="358"/>
      <c r="H218" s="349" t="s">
        <v>974</v>
      </c>
      <c r="I218" s="349"/>
      <c r="J218" s="349"/>
      <c r="K218" s="370"/>
    </row>
    <row r="219" s="1" customFormat="1" ht="12.75" customHeight="1">
      <c r="B219" s="371"/>
      <c r="C219" s="372"/>
      <c r="D219" s="372"/>
      <c r="E219" s="372"/>
      <c r="F219" s="372"/>
      <c r="G219" s="372"/>
      <c r="H219" s="372"/>
      <c r="I219" s="372"/>
      <c r="J219" s="372"/>
      <c r="K219" s="373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Habelová Markéta</dc:creator>
  <cp:lastModifiedBy>Habelová Markéta</cp:lastModifiedBy>
  <dcterms:created xsi:type="dcterms:W3CDTF">2025-06-27T11:22:55Z</dcterms:created>
  <dcterms:modified xsi:type="dcterms:W3CDTF">2025-06-27T11:23:04Z</dcterms:modified>
</cp:coreProperties>
</file>