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0 - Komunikace a cho..." sheetId="2" r:id="rId2"/>
    <sheet name="ON - Ostatní náklady" sheetId="3" r:id="rId3"/>
    <sheet name="VRN - Vedlejší rozpočtové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100 - Komunikace a cho...'!$C$86:$K$304</definedName>
    <definedName name="_xlnm.Print_Area" localSheetId="1">'SO 100 - Komunikace a cho...'!$C$4:$J$39,'SO 100 - Komunikace a cho...'!$C$45:$J$68,'SO 100 - Komunikace a cho...'!$C$74:$K$304</definedName>
    <definedName name="_xlnm.Print_Titles" localSheetId="1">'SO 100 - Komunikace a cho...'!$86:$86</definedName>
    <definedName name="_xlnm._FilterDatabase" localSheetId="2" hidden="1">'ON - Ostatní náklady'!$C$83:$K$115</definedName>
    <definedName name="_xlnm.Print_Area" localSheetId="2">'ON - Ostatní náklady'!$C$4:$J$39,'ON - Ostatní náklady'!$C$45:$J$65,'ON - Ostatní náklady'!$C$71:$K$115</definedName>
    <definedName name="_xlnm.Print_Titles" localSheetId="2">'ON - Ostatní náklady'!$83:$83</definedName>
    <definedName name="_xlnm._FilterDatabase" localSheetId="3" hidden="1">'VRN - Vedlejší rozpočtové...'!$C$82:$K$93</definedName>
    <definedName name="_xlnm.Print_Area" localSheetId="3">'VRN - Vedlejší rozpočtové...'!$C$4:$J$39,'VRN - Vedlejší rozpočtové...'!$C$45:$J$64,'VRN - Vedlejší rozpočtové...'!$C$70:$K$93</definedName>
    <definedName name="_xlnm.Print_Titles" localSheetId="3">'VRN - Vedlejší rozpočtové...'!$82:$82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92"/>
  <c r="BH92"/>
  <c r="BG92"/>
  <c r="BF92"/>
  <c r="T92"/>
  <c r="T91"/>
  <c r="R92"/>
  <c r="R91"/>
  <c r="P92"/>
  <c r="P91"/>
  <c r="BI89"/>
  <c r="BH89"/>
  <c r="BG89"/>
  <c r="BF89"/>
  <c r="T89"/>
  <c r="T88"/>
  <c r="R89"/>
  <c r="R88"/>
  <c r="P89"/>
  <c r="P88"/>
  <c r="BI86"/>
  <c r="BH86"/>
  <c r="BG86"/>
  <c r="BF86"/>
  <c r="T86"/>
  <c r="T85"/>
  <c r="T84"/>
  <c r="T83"/>
  <c r="R86"/>
  <c r="R85"/>
  <c r="R84"/>
  <c r="R83"/>
  <c r="P86"/>
  <c r="P85"/>
  <c r="P84"/>
  <c r="P83"/>
  <c i="1" r="AU57"/>
  <c i="4" r="F79"/>
  <c r="F77"/>
  <c r="E75"/>
  <c r="F54"/>
  <c r="F52"/>
  <c r="E50"/>
  <c r="J24"/>
  <c r="E24"/>
  <c r="J55"/>
  <c r="J23"/>
  <c r="J21"/>
  <c r="E21"/>
  <c r="J54"/>
  <c r="J20"/>
  <c r="J18"/>
  <c r="E18"/>
  <c r="F80"/>
  <c r="J17"/>
  <c r="J12"/>
  <c r="J77"/>
  <c r="E7"/>
  <c r="E73"/>
  <c i="3" r="J37"/>
  <c r="J36"/>
  <c i="1" r="AY56"/>
  <c i="3" r="J35"/>
  <c i="1" r="AX56"/>
  <c i="3" r="BI112"/>
  <c r="BH112"/>
  <c r="BG112"/>
  <c r="BF112"/>
  <c r="T112"/>
  <c r="T111"/>
  <c r="R112"/>
  <c r="R111"/>
  <c r="P112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T101"/>
  <c r="R102"/>
  <c r="R101"/>
  <c r="P102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F80"/>
  <c r="F78"/>
  <c r="E76"/>
  <c r="F54"/>
  <c r="F52"/>
  <c r="E50"/>
  <c r="J24"/>
  <c r="E24"/>
  <c r="J81"/>
  <c r="J23"/>
  <c r="J21"/>
  <c r="E21"/>
  <c r="J80"/>
  <c r="J20"/>
  <c r="J18"/>
  <c r="E18"/>
  <c r="F55"/>
  <c r="J17"/>
  <c r="J12"/>
  <c r="J78"/>
  <c r="E7"/>
  <c r="E74"/>
  <c i="2" r="J37"/>
  <c r="J36"/>
  <c i="1" r="AY55"/>
  <c i="2" r="J35"/>
  <c i="1" r="AX55"/>
  <c i="2" r="BI302"/>
  <c r="BH302"/>
  <c r="BG302"/>
  <c r="BF302"/>
  <c r="T302"/>
  <c r="R302"/>
  <c r="P302"/>
  <c r="BI298"/>
  <c r="BH298"/>
  <c r="BG298"/>
  <c r="BF298"/>
  <c r="T298"/>
  <c r="R298"/>
  <c r="P298"/>
  <c r="BI294"/>
  <c r="BH294"/>
  <c r="BG294"/>
  <c r="BF294"/>
  <c r="T294"/>
  <c r="T293"/>
  <c r="R294"/>
  <c r="R293"/>
  <c r="P294"/>
  <c r="P293"/>
  <c r="BI289"/>
  <c r="BH289"/>
  <c r="BG289"/>
  <c r="BF289"/>
  <c r="T289"/>
  <c r="R289"/>
  <c r="P289"/>
  <c r="BI284"/>
  <c r="BH284"/>
  <c r="BG284"/>
  <c r="BF284"/>
  <c r="T284"/>
  <c r="R284"/>
  <c r="P284"/>
  <c r="BI280"/>
  <c r="BH280"/>
  <c r="BG280"/>
  <c r="BF280"/>
  <c r="T280"/>
  <c r="R280"/>
  <c r="P280"/>
  <c r="BI275"/>
  <c r="BH275"/>
  <c r="BG275"/>
  <c r="BF275"/>
  <c r="T275"/>
  <c r="R275"/>
  <c r="P275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7"/>
  <c r="BH257"/>
  <c r="BG257"/>
  <c r="BF257"/>
  <c r="T257"/>
  <c r="R257"/>
  <c r="P257"/>
  <c r="BI252"/>
  <c r="BH252"/>
  <c r="BG252"/>
  <c r="BF252"/>
  <c r="T252"/>
  <c r="R252"/>
  <c r="P252"/>
  <c r="BI247"/>
  <c r="BH247"/>
  <c r="BG247"/>
  <c r="BF247"/>
  <c r="T247"/>
  <c r="R247"/>
  <c r="P247"/>
  <c r="BI245"/>
  <c r="BH245"/>
  <c r="BG245"/>
  <c r="BF245"/>
  <c r="T245"/>
  <c r="R245"/>
  <c r="P245"/>
  <c r="BI241"/>
  <c r="BH241"/>
  <c r="BG241"/>
  <c r="BF241"/>
  <c r="T241"/>
  <c r="R241"/>
  <c r="P241"/>
  <c r="BI237"/>
  <c r="BH237"/>
  <c r="BG237"/>
  <c r="BF237"/>
  <c r="T237"/>
  <c r="R237"/>
  <c r="P237"/>
  <c r="BI230"/>
  <c r="BH230"/>
  <c r="BG230"/>
  <c r="BF230"/>
  <c r="T230"/>
  <c r="R230"/>
  <c r="P230"/>
  <c r="BI228"/>
  <c r="BH228"/>
  <c r="BG228"/>
  <c r="BF228"/>
  <c r="T228"/>
  <c r="R228"/>
  <c r="P228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6"/>
  <c r="BH216"/>
  <c r="BG216"/>
  <c r="BF216"/>
  <c r="T216"/>
  <c r="R216"/>
  <c r="P216"/>
  <c r="BI212"/>
  <c r="BH212"/>
  <c r="BG212"/>
  <c r="BF212"/>
  <c r="T212"/>
  <c r="R212"/>
  <c r="P212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9"/>
  <c r="BH199"/>
  <c r="BG199"/>
  <c r="BF199"/>
  <c r="T199"/>
  <c r="R199"/>
  <c r="P199"/>
  <c r="BI194"/>
  <c r="BH194"/>
  <c r="BG194"/>
  <c r="BF194"/>
  <c r="T194"/>
  <c r="R194"/>
  <c r="P194"/>
  <c r="BI189"/>
  <c r="BH189"/>
  <c r="BG189"/>
  <c r="BF189"/>
  <c r="T189"/>
  <c r="R189"/>
  <c r="P189"/>
  <c r="BI184"/>
  <c r="BH184"/>
  <c r="BG184"/>
  <c r="BF184"/>
  <c r="T184"/>
  <c r="R184"/>
  <c r="P184"/>
  <c r="BI179"/>
  <c r="BH179"/>
  <c r="BG179"/>
  <c r="BF179"/>
  <c r="T179"/>
  <c r="R179"/>
  <c r="P179"/>
  <c r="BI174"/>
  <c r="BH174"/>
  <c r="BG174"/>
  <c r="BF174"/>
  <c r="T174"/>
  <c r="R174"/>
  <c r="P174"/>
  <c r="BI169"/>
  <c r="BH169"/>
  <c r="BG169"/>
  <c r="BF169"/>
  <c r="T169"/>
  <c r="R169"/>
  <c r="P169"/>
  <c r="BI166"/>
  <c r="BH166"/>
  <c r="BG166"/>
  <c r="BF166"/>
  <c r="T166"/>
  <c r="R166"/>
  <c r="P166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2"/>
  <c r="BH122"/>
  <c r="BG122"/>
  <c r="BF122"/>
  <c r="T122"/>
  <c r="R122"/>
  <c r="P122"/>
  <c r="BI118"/>
  <c r="BH118"/>
  <c r="BG118"/>
  <c r="BF118"/>
  <c r="T118"/>
  <c r="R118"/>
  <c r="P118"/>
  <c r="BI114"/>
  <c r="BH114"/>
  <c r="BG114"/>
  <c r="BF114"/>
  <c r="T114"/>
  <c r="R114"/>
  <c r="P114"/>
  <c r="BI110"/>
  <c r="BH110"/>
  <c r="BG110"/>
  <c r="BF110"/>
  <c r="T110"/>
  <c r="R110"/>
  <c r="P110"/>
  <c r="BI106"/>
  <c r="BH106"/>
  <c r="BG106"/>
  <c r="BF106"/>
  <c r="T106"/>
  <c r="R106"/>
  <c r="P106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BI90"/>
  <c r="BH90"/>
  <c r="BG90"/>
  <c r="BF90"/>
  <c r="T90"/>
  <c r="R90"/>
  <c r="P90"/>
  <c r="F83"/>
  <c r="F81"/>
  <c r="E79"/>
  <c r="F54"/>
  <c r="F52"/>
  <c r="E50"/>
  <c r="J24"/>
  <c r="E24"/>
  <c r="J84"/>
  <c r="J23"/>
  <c r="J21"/>
  <c r="E21"/>
  <c r="J54"/>
  <c r="J20"/>
  <c r="J18"/>
  <c r="E18"/>
  <c r="F84"/>
  <c r="J17"/>
  <c r="J12"/>
  <c r="J81"/>
  <c r="E7"/>
  <c r="E48"/>
  <c i="1" r="L50"/>
  <c r="AM50"/>
  <c r="AM49"/>
  <c r="L49"/>
  <c r="AM47"/>
  <c r="L47"/>
  <c r="L45"/>
  <c r="L44"/>
  <c i="2" r="BK110"/>
  <c r="BK266"/>
  <c r="BK179"/>
  <c r="BK157"/>
  <c r="BK298"/>
  <c i="3" r="BK89"/>
  <c i="2" r="BK126"/>
  <c r="BK262"/>
  <c r="BK184"/>
  <c r="J199"/>
  <c r="J179"/>
  <c i="3" r="BK107"/>
  <c r="BK91"/>
  <c i="2" r="BK230"/>
  <c r="BK247"/>
  <c r="BK146"/>
  <c r="BK294"/>
  <c r="BK280"/>
  <c i="3" r="J87"/>
  <c i="2" r="BK98"/>
  <c r="BK241"/>
  <c r="BK118"/>
  <c r="J205"/>
  <c r="J275"/>
  <c i="3" r="J107"/>
  <c i="2" r="J247"/>
  <c r="BK245"/>
  <c r="BK153"/>
  <c r="J102"/>
  <c r="BK130"/>
  <c i="3" r="BK95"/>
  <c i="4" r="BK86"/>
  <c i="2" r="J228"/>
  <c r="J220"/>
  <c r="BK138"/>
  <c r="J209"/>
  <c r="BK275"/>
  <c i="3" r="BK87"/>
  <c i="2" r="J142"/>
  <c r="BK257"/>
  <c r="BK209"/>
  <c r="BK114"/>
  <c r="J157"/>
  <c i="3" r="J102"/>
  <c i="2" r="J114"/>
  <c r="J262"/>
  <c r="J189"/>
  <c r="BK94"/>
  <c r="J118"/>
  <c i="3" r="J97"/>
  <c i="4" r="J92"/>
  <c i="2" r="BK134"/>
  <c r="J138"/>
  <c r="BK222"/>
  <c r="BK199"/>
  <c r="J106"/>
  <c r="J302"/>
  <c r="BK194"/>
  <c r="J280"/>
  <c i="3" r="J109"/>
  <c r="J105"/>
  <c i="2" r="J150"/>
  <c r="J245"/>
  <c r="BK252"/>
  <c r="J212"/>
  <c r="BK161"/>
  <c r="J161"/>
  <c r="J294"/>
  <c r="BK150"/>
  <c r="J266"/>
  <c i="3" r="BK93"/>
  <c i="4" r="BK92"/>
  <c i="2" r="BK106"/>
  <c r="BK302"/>
  <c r="BK224"/>
  <c r="J194"/>
  <c r="BK237"/>
  <c r="BK142"/>
  <c r="BK90"/>
  <c r="BK270"/>
  <c i="3" r="J93"/>
  <c i="4" r="J89"/>
  <c i="2" r="J146"/>
  <c r="J237"/>
  <c r="J122"/>
  <c r="BK220"/>
  <c r="BK205"/>
  <c r="J98"/>
  <c r="J153"/>
  <c r="J184"/>
  <c i="3" r="BK112"/>
  <c r="J91"/>
  <c r="BK97"/>
  <c i="4" r="BK89"/>
  <c i="2" r="J241"/>
  <c r="BK228"/>
  <c r="J257"/>
  <c r="J216"/>
  <c r="J130"/>
  <c r="J90"/>
  <c r="BK284"/>
  <c r="BK169"/>
  <c r="J270"/>
  <c i="3" r="BK102"/>
  <c r="BK109"/>
  <c r="J95"/>
  <c i="2" r="J94"/>
  <c r="J134"/>
  <c r="J230"/>
  <c r="BK201"/>
  <c r="BK102"/>
  <c r="J110"/>
  <c r="J201"/>
  <c r="J298"/>
  <c i="3" r="BK99"/>
  <c r="J99"/>
  <c i="4" r="J86"/>
  <c i="2" r="BK122"/>
  <c r="J222"/>
  <c r="BK216"/>
  <c r="J174"/>
  <c r="J126"/>
  <c r="J169"/>
  <c r="J289"/>
  <c r="BK189"/>
  <c i="1" r="AS54"/>
  <c i="2" r="J224"/>
  <c r="J252"/>
  <c r="BK212"/>
  <c r="BK166"/>
  <c r="BK174"/>
  <c r="BK289"/>
  <c r="J166"/>
  <c r="J284"/>
  <c i="3" r="BK105"/>
  <c r="J112"/>
  <c r="J89"/>
  <c i="2" l="1" r="BK89"/>
  <c r="J89"/>
  <c r="J61"/>
  <c r="T160"/>
  <c r="BK211"/>
  <c r="J211"/>
  <c r="J63"/>
  <c r="P251"/>
  <c r="R297"/>
  <c r="R296"/>
  <c r="P89"/>
  <c r="P160"/>
  <c r="P211"/>
  <c r="BK251"/>
  <c r="J251"/>
  <c r="J64"/>
  <c r="P297"/>
  <c r="P296"/>
  <c i="3" r="R86"/>
  <c r="P104"/>
  <c r="T104"/>
  <c i="2" r="R89"/>
  <c r="R160"/>
  <c r="T211"/>
  <c r="T251"/>
  <c r="T297"/>
  <c r="T296"/>
  <c i="3" r="BK86"/>
  <c r="J86"/>
  <c r="J61"/>
  <c r="P86"/>
  <c r="P85"/>
  <c r="P84"/>
  <c i="1" r="AU56"/>
  <c i="3" r="BK104"/>
  <c r="J104"/>
  <c r="J63"/>
  <c i="2" r="T89"/>
  <c r="T88"/>
  <c r="T87"/>
  <c r="BK160"/>
  <c r="J160"/>
  <c r="J62"/>
  <c r="R211"/>
  <c r="R251"/>
  <c r="BK297"/>
  <c r="J297"/>
  <c r="J67"/>
  <c i="3" r="T86"/>
  <c r="T85"/>
  <c r="T84"/>
  <c r="R104"/>
  <c r="BK101"/>
  <c r="J101"/>
  <c r="J62"/>
  <c i="2" r="BK293"/>
  <c r="J293"/>
  <c r="J65"/>
  <c i="3" r="BK111"/>
  <c r="J111"/>
  <c r="J64"/>
  <c i="4" r="BK85"/>
  <c r="BK88"/>
  <c r="J88"/>
  <c r="J62"/>
  <c r="BK91"/>
  <c r="J91"/>
  <c r="J63"/>
  <c r="E48"/>
  <c r="F55"/>
  <c r="J79"/>
  <c r="J80"/>
  <c r="BE89"/>
  <c r="J52"/>
  <c r="BE86"/>
  <c r="BE92"/>
  <c i="3" r="J55"/>
  <c r="F81"/>
  <c r="BE91"/>
  <c r="BE95"/>
  <c r="BE99"/>
  <c r="BE107"/>
  <c r="BE109"/>
  <c r="E48"/>
  <c r="J52"/>
  <c r="J54"/>
  <c r="BE87"/>
  <c r="BE89"/>
  <c r="BE93"/>
  <c r="BE97"/>
  <c r="BE102"/>
  <c r="BE105"/>
  <c r="BE112"/>
  <c i="2" r="BE266"/>
  <c r="BE270"/>
  <c r="BE275"/>
  <c r="BE280"/>
  <c r="J55"/>
  <c r="E77"/>
  <c r="J83"/>
  <c r="BE94"/>
  <c r="BE102"/>
  <c r="BE114"/>
  <c r="BE126"/>
  <c r="BE146"/>
  <c r="BE150"/>
  <c r="BE153"/>
  <c r="BE157"/>
  <c r="BE161"/>
  <c r="BE174"/>
  <c r="BE179"/>
  <c r="BE184"/>
  <c r="BE194"/>
  <c r="BE199"/>
  <c r="BE284"/>
  <c r="BE289"/>
  <c r="BE294"/>
  <c r="J52"/>
  <c r="BE90"/>
  <c r="BE98"/>
  <c r="BE106"/>
  <c r="BE118"/>
  <c r="BE138"/>
  <c r="BE189"/>
  <c r="BE230"/>
  <c r="BE122"/>
  <c r="BE142"/>
  <c r="BE166"/>
  <c r="BE169"/>
  <c r="BE201"/>
  <c r="BE205"/>
  <c r="BE209"/>
  <c r="BE212"/>
  <c r="BE216"/>
  <c r="BE220"/>
  <c r="BE237"/>
  <c r="BE247"/>
  <c r="BE252"/>
  <c r="BE257"/>
  <c r="BE262"/>
  <c r="BE298"/>
  <c r="F55"/>
  <c r="BE130"/>
  <c r="BE228"/>
  <c r="BE241"/>
  <c r="BE245"/>
  <c r="BE302"/>
  <c r="BE110"/>
  <c r="BE134"/>
  <c r="BE222"/>
  <c r="BE224"/>
  <c r="J34"/>
  <c i="1" r="AW55"/>
  <c i="3" r="F35"/>
  <c i="1" r="BB56"/>
  <c i="3" r="F34"/>
  <c i="1" r="BA56"/>
  <c i="4" r="F36"/>
  <c i="1" r="BC57"/>
  <c i="2" r="F34"/>
  <c i="1" r="BA55"/>
  <c i="2" r="F36"/>
  <c i="1" r="BC55"/>
  <c i="3" r="F36"/>
  <c i="1" r="BC56"/>
  <c i="4" r="F34"/>
  <c i="1" r="BA57"/>
  <c i="4" r="J34"/>
  <c i="1" r="AW57"/>
  <c i="3" r="J34"/>
  <c i="1" r="AW56"/>
  <c i="3" r="F37"/>
  <c i="1" r="BD56"/>
  <c i="2" r="F35"/>
  <c i="1" r="BB55"/>
  <c i="4" r="F35"/>
  <c i="1" r="BB57"/>
  <c i="2" r="F37"/>
  <c i="1" r="BD55"/>
  <c i="4" r="F37"/>
  <c i="1" r="BD57"/>
  <c i="4" l="1" r="BK84"/>
  <c r="BK83"/>
  <c r="J83"/>
  <c r="J59"/>
  <c i="2" r="R88"/>
  <c r="R87"/>
  <c i="3" r="R85"/>
  <c r="R84"/>
  <c i="2" r="P88"/>
  <c r="P87"/>
  <c i="1" r="AU55"/>
  <c i="2" r="BK296"/>
  <c r="J296"/>
  <c r="J66"/>
  <c i="3" r="BK85"/>
  <c r="J85"/>
  <c r="J60"/>
  <c i="2" r="BK88"/>
  <c r="J88"/>
  <c r="J60"/>
  <c i="4" r="J85"/>
  <c r="J61"/>
  <c i="1" r="AU54"/>
  <c i="2" r="J33"/>
  <c i="1" r="AV55"/>
  <c r="AT55"/>
  <c r="BD54"/>
  <c r="W33"/>
  <c i="2" r="F33"/>
  <c i="1" r="AZ55"/>
  <c r="BA54"/>
  <c r="W30"/>
  <c r="BC54"/>
  <c r="W32"/>
  <c r="BB54"/>
  <c r="W31"/>
  <c i="3" r="F33"/>
  <c i="1" r="AZ56"/>
  <c i="3" r="J33"/>
  <c i="1" r="AV56"/>
  <c r="AT56"/>
  <c i="4" r="F33"/>
  <c i="1" r="AZ57"/>
  <c i="4" r="J33"/>
  <c i="1" r="AV57"/>
  <c r="AT57"/>
  <c i="2" l="1" r="BK87"/>
  <c r="J87"/>
  <c r="J59"/>
  <c i="3" r="BK84"/>
  <c r="J84"/>
  <c r="J59"/>
  <c i="4" r="J84"/>
  <c r="J60"/>
  <c i="1" r="AZ54"/>
  <c r="W29"/>
  <c r="AW54"/>
  <c r="AK30"/>
  <c i="4" r="J30"/>
  <c i="1" r="AG57"/>
  <c r="AY54"/>
  <c r="AX54"/>
  <c i="4" l="1" r="J39"/>
  <c i="1" r="AN57"/>
  <c i="2" r="J30"/>
  <c i="1" r="AG55"/>
  <c r="AV54"/>
  <c r="AK29"/>
  <c i="3" r="J30"/>
  <c i="1" r="AG56"/>
  <c i="3" l="1" r="J39"/>
  <c i="2" r="J39"/>
  <c i="1" r="AN55"/>
  <c r="AN56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<sst xmlns="http://schemas.openxmlformats.org/spreadsheetml/2006/main">
  <si>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</si>
  <si>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</si>
  <si>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</si>
  <si>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</si>
  <si>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</si>
  <si>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{fc4ad0a4-8530-4f53-9ba8-7882bbd948b6}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</si>
  <si>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</si>
  <si>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</si>
  <si>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</si>
  <si>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</si>
  <si>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</si>
  <si>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</si>
  <si>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</si>
  <si>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</si>
  <si>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28072025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</si>
  <si>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</si>
  <si>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</si>
  <si>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Chodníky Kramolná úsek od ul. Chvalkovické po ul. Češovskou</t>
  </si>
  <si>
    <t>KSO:</t>
  </si>
  <si>
    <t/>
  </si>
  <si>
    <t>CC-CZ:</t>
  </si>
  <si>
    <t>Místo:</t>
  </si>
  <si>
    <t>MČ Praha 20</t>
  </si>
  <si>
    <t>Datum:</t>
  </si>
  <si>
    <t>28. 7. 2025</t>
  </si>
  <si>
    <t>Zadavatel:</t>
  </si>
  <si>
    <t>IČ:</t>
  </si>
  <si>
    <t>MČ Praha 20 - Horní Počernice, Jínavská 647/10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</si>
  <si>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</si>
  <si>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</si>
  <si>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</si>
  <si>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</si>
  <si>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</si>
  <si>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</si>
  <si>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</si>
  <si>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</si>
  <si>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</si>
  <si>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</si>
  <si>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</si>
  <si>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</si>
  <si>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</si>
  <si>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</si>
  <si>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</si>
  <si>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</si>
  <si>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</si>
  <si>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</si>
  <si>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</si>
  <si>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</si>
  <si>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</si>
  <si>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</si>
  <si>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</si>
  <si>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</si>
  <si>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</si>
  <si>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</si>
  <si>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</si>
  <si>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</si>
  <si>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</si>
  <si>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</si>
  <si>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</si>
  <si>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</si>
  <si>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</si>
  <si>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</si>
  <si>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</si>
  <si>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</si>
  <si>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</si>
  <si>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</si>
  <si>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</si>
  <si>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</si>
  <si>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</si>
  <si>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</si>
  <si>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</si>
  <si>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</si>
  <si>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</si>
  <si>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</si>
  <si>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</si>
  <si>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</si>
  <si>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100</t>
  </si>
  <si>
    <t>Komunikace a chodníky</t>
  </si>
  <si>
    <t>STA</t>
  </si>
  <si>
    <t>1</t>
  </si>
  <si>
    <t>{a9d4892d-a28d-44b3-8033-1ef2e6a0f000}</t>
  </si>
  <si>
    <t>2</t>
  </si>
  <si>
    <t>ON</t>
  </si>
  <si>
    <t>Ostatní náklady</t>
  </si>
  <si>
    <t>{b538937b-5202-4788-b2ed-6e7badae4195}</t>
  </si>
  <si>
    <t>VRN</t>
  </si>
  <si>
    <t>Vedlejší rozpočtové náklady</t>
  </si>
  <si>
    <t>{4eb7eb71-cc65-4bca-ab8e-653fe10c8bda}</t>
  </si>
  <si>
    <t>KRYCÍ LIST SOUPISU PRACÍ</t>
  </si>
  <si>
    <t>Objekt:</t>
  </si>
  <si>
    <t>SO 100 - Komunikace a chodníky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</si>
  <si>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</si>
  <si>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</si>
  <si>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</si>
  <si>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</si>
  <si>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</si>
  <si>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</si>
  <si>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</si>
  <si>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</si>
  <si>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</si>
  <si>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</si>
  <si>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</si>
  <si>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</si>
  <si>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</si>
  <si>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</si>
  <si>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</si>
  <si>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</si>
  <si>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</si>
  <si>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</si>
  <si>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</si>
  <si>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</si>
  <si>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</si>
  <si>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</si>
  <si>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</si>
  <si>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</si>
  <si>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</si>
  <si>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</si>
  <si>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</si>
  <si>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</si>
  <si>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</si>
  <si>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</si>
  <si>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113107122</t>
  </si>
  <si>
    <t>Odstranění podkladů nebo krytů ručně s přemístěním hmot na skládku na vzdálenost do 3 m nebo s naložením na dopravní prostředek z kameniva hrubého drceného, o tl. vrstvy přes 100 do 200 mm</t>
  </si>
  <si>
    <t>m2</t>
  </si>
  <si>
    <t>CS ÚRS 2025 02</t>
  </si>
  <si>
    <t>4</t>
  </si>
  <si>
    <t>2034912193</t>
  </si>
  <si>
    <t>Online PSC</t>
  </si>
  <si>
    <t>https://podminky.urs.cz/item/CS_URS_2025_02/113107122</t>
  </si>
  <si>
    <t>VV</t>
  </si>
  <si>
    <t>"odstranění kameniva v chodníku tl. 150 mm" 1085,7</t>
  </si>
  <si>
    <t>Součet</t>
  </si>
  <si>
    <t>113107130</t>
  </si>
  <si>
    <t>Odstranění podkladů nebo krytů ručně s přemístěním hmot na skládku na vzdálenost do 3 m nebo s naložením na dopravní prostředek z betonu prostého, o tl. vrstvy do 100 mm</t>
  </si>
  <si>
    <t>409221677</t>
  </si>
  <si>
    <t>https://podminky.urs.cz/item/CS_URS_2025_02/113107130</t>
  </si>
  <si>
    <t>"odstranění betonu v chodníku tl. 100 mm" 1085,7</t>
  </si>
  <si>
    <t>3</t>
  </si>
  <si>
    <t>113107132</t>
  </si>
  <si>
    <t>Odstranění podkladů nebo krytů ručně s přemístěním hmot na skládku na vzdálenost do 3 m nebo s naložením na dopravní prostředek z betonu prostého, o tl. vrstvy přes 150 do 300 mm</t>
  </si>
  <si>
    <t>1257676866</t>
  </si>
  <si>
    <t>https://podminky.urs.cz/item/CS_URS_2025_02/113107132</t>
  </si>
  <si>
    <t>"odstranění zpomalovacího polštáře v komunikaci tl. 230 mm" 24</t>
  </si>
  <si>
    <t>113107142</t>
  </si>
  <si>
    <t>Odstranění podkladů nebo krytů ručně s přemístěním hmot na skládku na vzdálenost do 3 m nebo s naložením na dopravní prostředek živičných, o tl. vrstvy přes 50 do 100 mm</t>
  </si>
  <si>
    <t>-1539387257</t>
  </si>
  <si>
    <t>https://podminky.urs.cz/item/CS_URS_2025_02/113107142</t>
  </si>
  <si>
    <t>"odstranění asfaltu v chodníku tl. 100 mm" 1085,7</t>
  </si>
  <si>
    <t>5</t>
  </si>
  <si>
    <t>1838379995</t>
  </si>
  <si>
    <t>"odstranění zpomalovacího polštáře v komunikaci tl. 100 mm" 24</t>
  </si>
  <si>
    <t>6</t>
  </si>
  <si>
    <t>113107232</t>
  </si>
  <si>
    <t>Odstranění podkladů nebo krytů strojně plochy jednotlivě přes 200 m2 s přemístěním hmot na skládku na vzdálenost do 20 m nebo s naložením na dopravní prostředek z betonu prostého, o tl. vrstvy přes 150 do 300 mm</t>
  </si>
  <si>
    <t>-1054456555</t>
  </si>
  <si>
    <t>https://podminky.urs.cz/item/CS_URS_2025_02/113107232</t>
  </si>
  <si>
    <t>"odstranění betonu v komunikaci kolem obrub tl. 230 mm" 282</t>
  </si>
  <si>
    <t>7</t>
  </si>
  <si>
    <t>113107242</t>
  </si>
  <si>
    <t>Odstranění podkladů nebo krytů strojně plochy jednotlivě přes 200 m2 s přemístěním hmot na skládku na vzdálenost do 20 m nebo s naložením na dopravní prostředek živičných, o tl. vrstvy přes 50 do 100 mm</t>
  </si>
  <si>
    <t>265701444</t>
  </si>
  <si>
    <t>https://podminky.urs.cz/item/CS_URS_2025_02/113107242</t>
  </si>
  <si>
    <t>"odstranění asfaltu v komunikaci kolem obrub tl. 100 mm" 282</t>
  </si>
  <si>
    <t>8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</si>
  <si>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</si>
  <si>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</si>
  <si>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</si>
  <si>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651951775</t>
  </si>
  <si>
    <t>https://podminky.urs.cz/item/CS_URS_2025_02/113202111</t>
  </si>
  <si>
    <t>"odstranění krajníku, očištění a odvoz do skladu investora" 282*2</t>
  </si>
  <si>
    <t>9</t>
  </si>
  <si>
    <t>121151103</t>
  </si>
  <si>
    <t>Sejmutí ornice strojně při souvislé ploše do 100 m2, tl. vrstvy do 200 mm</t>
  </si>
  <si>
    <t>-2114896335</t>
  </si>
  <si>
    <t>https://podminky.urs.cz/item/CS_URS_2025_02/121151103</t>
  </si>
  <si>
    <t>"sejmutí zeleně v tl. 200 mm" 10</t>
  </si>
  <si>
    <t>10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</si>
  <si>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</si>
  <si>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</si>
  <si>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m3</t>
  </si>
  <si>
    <t>-1208473913</t>
  </si>
  <si>
    <t>https://podminky.urs.cz/item/CS_URS_2025_02/162351104</t>
  </si>
  <si>
    <t>"sejmutí ornice" 10*0,2</t>
  </si>
  <si>
    <t>11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</si>
  <si>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</si>
  <si>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</si>
  <si>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-1559593829</t>
  </si>
  <si>
    <t>https://podminky.urs.cz/item/CS_URS_2025_02/162751117</t>
  </si>
  <si>
    <t>171201231</t>
  </si>
  <si>
    <t>Poplatek za uložení stavebního odpadu na recyklační skládce (skládkovné) zeminy a kamení zatříděného do Katalogu odpadů pod kódem 17 05 04</t>
  </si>
  <si>
    <t>t</t>
  </si>
  <si>
    <t>-1395760257</t>
  </si>
  <si>
    <t>https://podminky.urs.cz/item/CS_URS_2025_02/171201231</t>
  </si>
  <si>
    <t>2*1,8</t>
  </si>
  <si>
    <t>13</t>
  </si>
  <si>
    <t>181152301</t>
  </si>
  <si>
    <t>Úprava pláně na stavbách silnic a dálnic strojně v zářezech mimo skalních bez zhutnění</t>
  </si>
  <si>
    <t>-62906046</t>
  </si>
  <si>
    <t>https://podminky.urs.cz/item/CS_URS_2025_02/181152301</t>
  </si>
  <si>
    <t>"úprava pláně bez hutnění - zeleň" 10</t>
  </si>
  <si>
    <t>14</t>
  </si>
  <si>
    <t>181152302</t>
  </si>
  <si>
    <t>Úprava pláně na stavbách silnic a dálnic strojně v zářezech mimo skalních se zhutněním</t>
  </si>
  <si>
    <t>377007077</t>
  </si>
  <si>
    <t>https://podminky.urs.cz/item/CS_URS_2025_02/181152302</t>
  </si>
  <si>
    <t>"úprava pláně" 919,07+52,6+159,13+282+24</t>
  </si>
  <si>
    <t>15</t>
  </si>
  <si>
    <t>181411131</t>
  </si>
  <si>
    <t>Založení trávníku na půdě předem připravené plochy do 1000 m2 výsevem včetně utažení parkového v rovině nebo na svahu do 1:5</t>
  </si>
  <si>
    <t>1172724464</t>
  </si>
  <si>
    <t>https://podminky.urs.cz/item/CS_URS_2025_02/181411131</t>
  </si>
  <si>
    <t>"zeleň" 10</t>
  </si>
  <si>
    <t>16</t>
  </si>
  <si>
    <t>M</t>
  </si>
  <si>
    <t>00572410</t>
  </si>
  <si>
    <t>osivo směs travní parková</t>
  </si>
  <si>
    <t>kg</t>
  </si>
  <si>
    <t>-91863114</t>
  </si>
  <si>
    <t>10*0,02 "Přepočtené koeficientem množství</t>
  </si>
  <si>
    <t>17</t>
  </si>
  <si>
    <t>182351123</t>
  </si>
  <si>
    <t>Rozprostření a urovnání ornice ve svahu sklonu přes 1:5 strojně při souvislé ploše přes 100 do 500 m2, tl. vrstvy do 200 mm</t>
  </si>
  <si>
    <t>884771827</t>
  </si>
  <si>
    <t>https://podminky.urs.cz/item/CS_URS_2025_02/182351123</t>
  </si>
  <si>
    <t>18</t>
  </si>
  <si>
    <t>10364100</t>
  </si>
  <si>
    <t>zemina pro terénní úpravy - tříděná</t>
  </si>
  <si>
    <t>607590705</t>
  </si>
  <si>
    <t>"zemina pro terénní úpravy" 10*0,2*1,8</t>
  </si>
  <si>
    <t>Komunikace pozemní</t>
  </si>
  <si>
    <t>19</t>
  </si>
  <si>
    <t>564851111</t>
  </si>
  <si>
    <t>Podklad ze štěrkodrti ŠD s rozprostřením a zhutněním plochy přes 100 m2, po zhutnění tl. 150 mm</t>
  </si>
  <si>
    <t>-1034386225</t>
  </si>
  <si>
    <t>https://podminky.urs.cz/item/CS_URS_2025_02/564851111</t>
  </si>
  <si>
    <t>"konstrukce chodníku z bet. dlažby - štěrkodrť ŠDa tl. 150 mm" 919,07+52,6</t>
  </si>
  <si>
    <t>"nové sjezdy z bet. dlažby - štěrkodrť ŠDa tl. 150 mm" 159,13</t>
  </si>
  <si>
    <t>20</t>
  </si>
  <si>
    <t>56712211R</t>
  </si>
  <si>
    <t>Podklad ze směsi stmelené cementem SC bez dilatačních spár, s rozprostřením a zhutněním SC C 8/10 (KSC I), po zhutnění tl. 100 mm</t>
  </si>
  <si>
    <t>1921913189</t>
  </si>
  <si>
    <t>"nové sjezdy z bet. dlažby - směs stmel. cementem SC C8/10 tl. 100 mm" 159,13</t>
  </si>
  <si>
    <t>567142115</t>
  </si>
  <si>
    <t>Podklad ze směsi stmelené cementem SC bez dilatačních spár, s rozprostřením a zhutněním SC C 8/10 (KSC I), po zhutnění tl. 250 mm</t>
  </si>
  <si>
    <t>1960554078</t>
  </si>
  <si>
    <t>https://podminky.urs.cz/item/CS_URS_2025_02/567142115</t>
  </si>
  <si>
    <t>"doplnění konstrukce vozovky s krytem z asfaltu - směs stmel. cementem SC C8/10 tl. 250 mm" 282</t>
  </si>
  <si>
    <t>"oprava zpomal. polštáře - směs stmel cementem SC C8/10 tl. 250 mm" 24</t>
  </si>
  <si>
    <t>22</t>
  </si>
  <si>
    <t>573191111</t>
  </si>
  <si>
    <t>Postřik infiltrační kationaktivní emulzí v množství 1,00 kg/m2</t>
  </si>
  <si>
    <t>501759475</t>
  </si>
  <si>
    <t>https://podminky.urs.cz/item/CS_URS_2025_02/573191111</t>
  </si>
  <si>
    <t>"doplnění konstrukce vozovky s krytem z asfaltu - postřik infiltrační z asf. emulze 1,0 kg/m2" 282</t>
  </si>
  <si>
    <t>"oprava zpomal. polštáře - postřik infiltrační z asf. emulze 1,0 kg/m2" 24</t>
  </si>
  <si>
    <t>23</t>
  </si>
  <si>
    <t>573231108</t>
  </si>
  <si>
    <t>Postřik spojovací PS bez posypu kamenivem ze silniční emulze, v množství 0,50 kg/m2</t>
  </si>
  <si>
    <t>-1098953402</t>
  </si>
  <si>
    <t>https://podminky.urs.cz/item/CS_URS_2025_02/573231108</t>
  </si>
  <si>
    <t>"doplnění konstrukce vozovky s krytem z asfaltu - postřik spojovací z asf. emulze 0,5 kg/m2" 282</t>
  </si>
  <si>
    <t>"oprava zpomal. polštáře - postřik spojovací z asf. emulze 0,5 kg/m2" 24</t>
  </si>
  <si>
    <t>24</t>
  </si>
  <si>
    <t>577135112</t>
  </si>
  <si>
    <t>Asfaltový beton vrstva ložní ACL 16 z nemodifikovaného asfaltu s rozprostřením a zhutněním ACL 16 + v pruhu šířky do 3 m, po zhutnění tl. 40 mm</t>
  </si>
  <si>
    <t>-1475280269</t>
  </si>
  <si>
    <t>https://podminky.urs.cz/item/CS_URS_2025_02/577135112</t>
  </si>
  <si>
    <t>"doplnění konstrukce vozovky s krytem z asfaltu - asfaltový beton ACL 16+ tl. 40 mm" 282</t>
  </si>
  <si>
    <t>"oprava zpomal. polštáře - asfal. beton ACL 16+ tl. 40 mm" 24</t>
  </si>
  <si>
    <t>25</t>
  </si>
  <si>
    <t>578143113</t>
  </si>
  <si>
    <t>Litý asfalt MA 11 (LAS) s rozprostřením z nemodifikovaného asfaltu v pruhu šířky do 3 m tl. 40 mm</t>
  </si>
  <si>
    <t>-2109555155</t>
  </si>
  <si>
    <t>https://podminky.urs.cz/item/CS_URS_2025_02/578143113</t>
  </si>
  <si>
    <t>"doplnění konstrukce vozovky s krytem z asfaltu - litý asfalt MA 11 tl. 40 mm" 282</t>
  </si>
  <si>
    <t>"oprava zpomal. polštáře - litý asfalt MA 11 tl. 40 mm" 24</t>
  </si>
  <si>
    <t>26</t>
  </si>
  <si>
    <t>596211113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</si>
  <si>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300 m2</t>
  </si>
  <si>
    <t>-677044313</t>
  </si>
  <si>
    <t>https://podminky.urs.cz/item/CS_URS_2025_02/596211113</t>
  </si>
  <si>
    <t>"konstrukce chodníku z bet. dlažby tl. 60 mm" 919,07</t>
  </si>
  <si>
    <t>"konstrukce chodníku z bet. dlažby tl. 60 mm pro OSP" 52,6</t>
  </si>
  <si>
    <t>27</t>
  </si>
  <si>
    <t>59245018</t>
  </si>
  <si>
    <t>dlažba skladebná betonová 200x100mm tl 60mm přírodní</t>
  </si>
  <si>
    <t>-1784883884</t>
  </si>
  <si>
    <t>919,07*1,01 'Přepočtené koeficientem množství</t>
  </si>
  <si>
    <t>28</t>
  </si>
  <si>
    <t>59245008</t>
  </si>
  <si>
    <t>dlažba skladebná betonová 200x100mm tl 60mm barevná</t>
  </si>
  <si>
    <t>-303275899</t>
  </si>
  <si>
    <t>"bet. dlažba tl. 60 mm barevná pro OSP" 52,600</t>
  </si>
  <si>
    <t>52,6*1,02 'Přepočtené koeficientem množství</t>
  </si>
  <si>
    <t>29</t>
  </si>
  <si>
    <t>596211212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</si>
  <si>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100 do 300 m2</t>
  </si>
  <si>
    <t>78549521</t>
  </si>
  <si>
    <t>https://podminky.urs.cz/item/CS_URS_2025_02/596211212</t>
  </si>
  <si>
    <t>"nové sjezdy z bet. dlažby tl. 80 mm" 159,13</t>
  </si>
  <si>
    <t>30</t>
  </si>
  <si>
    <t>59245005</t>
  </si>
  <si>
    <t>dlažba skladebná betonová 200x100mm tl 80mm barevná</t>
  </si>
  <si>
    <t>314452306</t>
  </si>
  <si>
    <t>159,13*1,02 'Přepočtené koeficientem množství</t>
  </si>
  <si>
    <t>Ostatní konstrukce a práce, bourání</t>
  </si>
  <si>
    <t>31</t>
  </si>
  <si>
    <t>9121412-R</t>
  </si>
  <si>
    <t>Ochrana stožárů VO a SDZ</t>
  </si>
  <si>
    <t>kus</t>
  </si>
  <si>
    <t>1714951954</t>
  </si>
  <si>
    <t>"ochrana stožárů VO" 10</t>
  </si>
  <si>
    <t>"ochrana stožárů SDZ" 10</t>
  </si>
  <si>
    <t>32</t>
  </si>
  <si>
    <t>915131111</t>
  </si>
  <si>
    <t>Vodorovné dopravní značení stříkané barvou přechody pro chodce, šipky, symboly bílé základní</t>
  </si>
  <si>
    <t>-2091158664</t>
  </si>
  <si>
    <t>https://podminky.urs.cz/item/CS_URS_2025_02/915131111</t>
  </si>
  <si>
    <t>"VDZ - V10d" 5,5</t>
  </si>
  <si>
    <t>33</t>
  </si>
  <si>
    <t>915231112</t>
  </si>
  <si>
    <t>Vodorovné dopravní značení stříkaným plastem přechody pro chodce, šipky, symboly nápisy bílé retroreflexní</t>
  </si>
  <si>
    <t>-431723706</t>
  </si>
  <si>
    <t>https://podminky.urs.cz/item/CS_URS_2025_02/915231112</t>
  </si>
  <si>
    <t>34</t>
  </si>
  <si>
    <t>915621111</t>
  </si>
  <si>
    <t>Předznačení pro vodorovné značení stříkané barvou nebo prováděné z nátěrových hmot plošné šipky, symboly, nápisy</t>
  </si>
  <si>
    <t>159816351</t>
  </si>
  <si>
    <t>https://podminky.urs.cz/item/CS_URS_2025_02/915621111</t>
  </si>
  <si>
    <t>35</t>
  </si>
  <si>
    <t>916131113</t>
  </si>
  <si>
    <t>Osazení silničního obrubníku betonového se zřízením lože, s vyplněním a zatřením spár cementovou maltou ležatého s boční opěrou z betonu prostého, do lože z betonu prostého</t>
  </si>
  <si>
    <t>-1296519631</t>
  </si>
  <si>
    <t>https://podminky.urs.cz/item/CS_URS_2025_02/916131113</t>
  </si>
  <si>
    <t>"osazení bet. obruby ABO 2-15" 282*2</t>
  </si>
  <si>
    <t>36</t>
  </si>
  <si>
    <t>59217031</t>
  </si>
  <si>
    <t>obrubník silniční betonový 1000x150x250mm</t>
  </si>
  <si>
    <t>1593459825</t>
  </si>
  <si>
    <t>492*1,02 'Přepočtené koeficientem množství</t>
  </si>
  <si>
    <t>37</t>
  </si>
  <si>
    <t>59217078</t>
  </si>
  <si>
    <t>obrubník silniční obloukový betonový R 0,5-2m 150x250mm</t>
  </si>
  <si>
    <t>-1703104471</t>
  </si>
  <si>
    <t>"bet obrubník R=2,0" 8</t>
  </si>
  <si>
    <t>"bet obrubník R=4,0" 20</t>
  </si>
  <si>
    <t>"bet obrubník R=3,0" 16</t>
  </si>
  <si>
    <t>"bet obrubník R=5,0" 8</t>
  </si>
  <si>
    <t>"bet obrubník R=8,0" 20</t>
  </si>
  <si>
    <t>38</t>
  </si>
  <si>
    <t>916991121</t>
  </si>
  <si>
    <t>Lože pod obrubníky, krajníky nebo obruby z dlažebních kostek z betonu prostého</t>
  </si>
  <si>
    <t>1163540658</t>
  </si>
  <si>
    <t>https://podminky.urs.cz/item/CS_URS_2025_02/916991121</t>
  </si>
  <si>
    <t>564*0,04</t>
  </si>
  <si>
    <t>39</t>
  </si>
  <si>
    <t>919735112</t>
  </si>
  <si>
    <t>Řezání stávajícího živičného krytu nebo podkladu hloubky přes 50 do 100 mm</t>
  </si>
  <si>
    <t>1995039371</t>
  </si>
  <si>
    <t>https://podminky.urs.cz/item/CS_URS_2025_02/919735112</t>
  </si>
  <si>
    <t>"řezáníí asfaltu" 282*2</t>
  </si>
  <si>
    <t>40</t>
  </si>
  <si>
    <t>938908411</t>
  </si>
  <si>
    <t>Čištění vozovek splachováním vodou povrchu podkladu nebo krytu živičného, betonového nebo dlážděného</t>
  </si>
  <si>
    <t>475003391</t>
  </si>
  <si>
    <t>https://podminky.urs.cz/item/CS_URS_2025_02/938908411</t>
  </si>
  <si>
    <t>41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</si>
  <si>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</si>
  <si>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</si>
  <si>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-560963243</t>
  </si>
  <si>
    <t>https://podminky.urs.cz/item/CS_URS_2025_02/979024443</t>
  </si>
  <si>
    <t>"bourací práce - očištění kam. krajníků" 282*2</t>
  </si>
  <si>
    <t>997</t>
  </si>
  <si>
    <t>Přesun sutě</t>
  </si>
  <si>
    <t>42</t>
  </si>
  <si>
    <t>997221551</t>
  </si>
  <si>
    <t>Vodorovná doprava suti bez naložení, ale se složením a s hrubým urovnáním ze sypkých materiálů, na vzdálenost do 1 km</t>
  </si>
  <si>
    <t>-1039509775</t>
  </si>
  <si>
    <t>https://podminky.urs.cz/item/CS_URS_2025_02/997221551</t>
  </si>
  <si>
    <t>"kamenivo" 314,853</t>
  </si>
  <si>
    <t>"čiš. vozovek" 20</t>
  </si>
  <si>
    <t>43</t>
  </si>
  <si>
    <t>997221559</t>
  </si>
  <si>
    <t>Vodorovná doprava suti bez naložení, ale se složením a s hrubým urovnáním ze sypkých materiálů, na vzdálenost Příplatek k ceně za každý další započatý 1 km přes 1 km</t>
  </si>
  <si>
    <t>148185007</t>
  </si>
  <si>
    <t>https://podminky.urs.cz/item/CS_URS_2025_02/997221559</t>
  </si>
  <si>
    <t>"kamenivo" 314,853*19</t>
  </si>
  <si>
    <t>"čiš. vozovek" 20*19</t>
  </si>
  <si>
    <t>44</t>
  </si>
  <si>
    <t>997221561</t>
  </si>
  <si>
    <t>Vodorovná doprava suti bez naložení, ale se složením a s hrubým urovnáním z kusových materiálů, na vzdálenost do 1 km</t>
  </si>
  <si>
    <t>2120477057</t>
  </si>
  <si>
    <t>https://podminky.urs.cz/item/CS_URS_2025_02/997221561</t>
  </si>
  <si>
    <t>"obruby bet - odvoz do skladu investora" 115,620</t>
  </si>
  <si>
    <t>45</t>
  </si>
  <si>
    <t>997221569</t>
  </si>
  <si>
    <t>Vodorovná doprava suti bez naložení, ale se složením a s hrubým urovnáním z kusových materiálů, na vzdálenost Příplatek k ceně za každý další započatý 1 km přes 1 km</t>
  </si>
  <si>
    <t>-450925099</t>
  </si>
  <si>
    <t>https://podminky.urs.cz/item/CS_URS_2025_02/997221569</t>
  </si>
  <si>
    <t>"obruby bet - odvoz do skladu investora" 115,620*19</t>
  </si>
  <si>
    <t>46</t>
  </si>
  <si>
    <t>997221571</t>
  </si>
  <si>
    <t>Vodorovná doprava vybouraných hmot bez naložení, ale se složením a s hrubým urovnáním na vzdálenost do 1 km</t>
  </si>
  <si>
    <t>1323544388</t>
  </si>
  <si>
    <t>https://podminky.urs.cz/item/CS_URS_2025_02/997221571</t>
  </si>
  <si>
    <t>"živice" 238,854+5,280+62,040</t>
  </si>
  <si>
    <t>"beton" 260,568+15+176,250</t>
  </si>
  <si>
    <t>47</t>
  </si>
  <si>
    <t>997221579</t>
  </si>
  <si>
    <t>Vodorovná doprava vybouraných hmot bez naložení, ale se složením a s hrubým urovnáním na vzdálenost Příplatek k ceně za každý další započatý 1 km přes 1 km</t>
  </si>
  <si>
    <t>-2045134141</t>
  </si>
  <si>
    <t>https://podminky.urs.cz/item/CS_URS_2025_02/997221579</t>
  </si>
  <si>
    <t>"živice" (238,854+5,280+62,040)*19</t>
  </si>
  <si>
    <t>"beton" (260,568+15+176,250)*19</t>
  </si>
  <si>
    <t>48</t>
  </si>
  <si>
    <t>997221861</t>
  </si>
  <si>
    <t>Poplatek za uložení stavebního odpadu na recyklační skládce (skládkovné) z prostého betonu zatříděného do Katalogu odpadů pod kódem 17 01 01</t>
  </si>
  <si>
    <t>-962303994</t>
  </si>
  <si>
    <t>https://podminky.urs.cz/item/CS_URS_2025_02/997221861</t>
  </si>
  <si>
    <t>49</t>
  </si>
  <si>
    <t>997221873</t>
  </si>
  <si>
    <t>-57329218</t>
  </si>
  <si>
    <t>https://podminky.urs.cz/item/CS_URS_2025_02/997221873</t>
  </si>
  <si>
    <t>50</t>
  </si>
  <si>
    <t>997221875</t>
  </si>
  <si>
    <t>Poplatek za uložení stavebního odpadu na recyklační skládce (skládkovné) asfaltového bez obsahu dehtu zatříděného do Katalogu odpadů pod kódem 17 03 02</t>
  </si>
  <si>
    <t>2134886713</t>
  </si>
  <si>
    <t>https://podminky.urs.cz/item/CS_URS_2025_02/997221875</t>
  </si>
  <si>
    <t>998</t>
  </si>
  <si>
    <t>Přesun hmot</t>
  </si>
  <si>
    <t>51</t>
  </si>
  <si>
    <t>998229111</t>
  </si>
  <si>
    <t>Přesun hmot ruční pro pozemní komunikace s naložením a složením na vzdálenost do 50 m, s krytem z kameniva, monolitickým betonovým nebo živičným</t>
  </si>
  <si>
    <t>-513633377</t>
  </si>
  <si>
    <t>https://podminky.urs.cz/item/CS_URS_2025_02/998229111</t>
  </si>
  <si>
    <t>PSV</t>
  </si>
  <si>
    <t>Práce a dodávky PSV</t>
  </si>
  <si>
    <t>711</t>
  </si>
  <si>
    <t>Izolace proti vodě, vlhkosti a plynům</t>
  </si>
  <si>
    <t>52</t>
  </si>
  <si>
    <t>711161173</t>
  </si>
  <si>
    <t>Provedení izolace proti zemní vlhkosti nopovou fólií na ploše vodorovné V z nopové fólie</t>
  </si>
  <si>
    <t>-2126026569</t>
  </si>
  <si>
    <t>https://podminky.urs.cz/item/CS_URS_2025_02/711161173</t>
  </si>
  <si>
    <t>"provedení izolace nopovou folií" 282</t>
  </si>
  <si>
    <t>53</t>
  </si>
  <si>
    <t>28323005</t>
  </si>
  <si>
    <t>fólie profilovaná (nopová) drenážní HDPE s výškou nopů 8mm</t>
  </si>
  <si>
    <t>-620034809</t>
  </si>
  <si>
    <t>282*1,1655 "Přepočtené koeficientem množství</t>
  </si>
  <si>
    <t>ON -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</si>
  <si>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</si>
  <si>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</si>
  <si>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</si>
  <si>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</si>
  <si>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</si>
  <si>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VRN1</t>
  </si>
  <si>
    <t>Průzkumné, geodetické a projektové práce</t>
  </si>
  <si>
    <t>012203000</t>
  </si>
  <si>
    <t>Zeměměřičské práce před výstavbou</t>
  </si>
  <si>
    <t>kpl</t>
  </si>
  <si>
    <t>1024</t>
  </si>
  <si>
    <t>-943600353</t>
  </si>
  <si>
    <t>https://podminky.urs.cz/item/CS_URS_2025_02/012203000</t>
  </si>
  <si>
    <t>012303000</t>
  </si>
  <si>
    <t>Zeměměřičské práce při provádění stavby</t>
  </si>
  <si>
    <t>-1845358344</t>
  </si>
  <si>
    <t>https://podminky.urs.cz/item/CS_URS_2025_02/012303000</t>
  </si>
  <si>
    <t>012403000</t>
  </si>
  <si>
    <t>Zeměměřičské práce po výstavbě</t>
  </si>
  <si>
    <t>-601896793</t>
  </si>
  <si>
    <t>https://podminky.urs.cz/item/CS_URS_2025_02/012403000</t>
  </si>
  <si>
    <t>013254000</t>
  </si>
  <si>
    <t>Dokumentace skutečného provedení stavby</t>
  </si>
  <si>
    <t>158859026</t>
  </si>
  <si>
    <t>https://podminky.urs.cz/item/CS_URS_2025_02/013254000</t>
  </si>
  <si>
    <t>013274000</t>
  </si>
  <si>
    <t>Pasportizace objektu před započetím prací</t>
  </si>
  <si>
    <t>1439735447</t>
  </si>
  <si>
    <t>https://podminky.urs.cz/item/CS_URS_2025_02/013274000</t>
  </si>
  <si>
    <t>013284000</t>
  </si>
  <si>
    <t>Pasportizace objektu po provedení prací</t>
  </si>
  <si>
    <t>-2006926400</t>
  </si>
  <si>
    <t>https://podminky.urs.cz/item/CS_URS_2025_02/013284000</t>
  </si>
  <si>
    <t>013374000R</t>
  </si>
  <si>
    <t>Zajištění DIR včetně projektu DIO</t>
  </si>
  <si>
    <t>1248414926</t>
  </si>
  <si>
    <t>https://podminky.urs.cz/item/CS_URS_2025_02/013374000R</t>
  </si>
  <si>
    <t>VRN3</t>
  </si>
  <si>
    <t>Zařízení staveniště</t>
  </si>
  <si>
    <t>034503000</t>
  </si>
  <si>
    <t>Informační tabule na staveništi</t>
  </si>
  <si>
    <t>529767576</t>
  </si>
  <si>
    <t>https://podminky.urs.cz/item/CS_URS_2025_02/034503000</t>
  </si>
  <si>
    <t>VRN4</t>
  </si>
  <si>
    <t>Inženýrská činnost</t>
  </si>
  <si>
    <t>045203000</t>
  </si>
  <si>
    <t>Kompletační činnost</t>
  </si>
  <si>
    <t>-1048044494</t>
  </si>
  <si>
    <t>https://podminky.urs.cz/item/CS_URS_2025_02/045203000</t>
  </si>
  <si>
    <t>045303000</t>
  </si>
  <si>
    <t>Koordinační činnost</t>
  </si>
  <si>
    <t>-2016611655</t>
  </si>
  <si>
    <t>https://podminky.urs.cz/item/CS_URS_2025_02/045303000</t>
  </si>
  <si>
    <t>046005000R</t>
  </si>
  <si>
    <t>DIO - realizace vč. údržby po dobu realizace</t>
  </si>
  <si>
    <t>-1884668890</t>
  </si>
  <si>
    <t>https://podminky.urs.cz/item/CS_URS_2025_02/046005000R</t>
  </si>
  <si>
    <t>VRN9</t>
  </si>
  <si>
    <t>090001000</t>
  </si>
  <si>
    <t>582050737</t>
  </si>
  <si>
    <t>https://podminky.urs.cz/item/CS_URS_2025_02/090001000</t>
  </si>
  <si>
    <t xml:space="preserve">    VRN6 - Územní vlivy</t>
  </si>
  <si>
    <t xml:space="preserve">    VRN7 - Provozní vlivy</t>
  </si>
  <si>
    <t>030001000</t>
  </si>
  <si>
    <t>%</t>
  </si>
  <si>
    <t>CS ÚRS 2025 01</t>
  </si>
  <si>
    <t>1864127594</t>
  </si>
  <si>
    <t>https://podminky.urs.cz/item/CS_URS_2025_01/030001000</t>
  </si>
  <si>
    <t>VRN6</t>
  </si>
  <si>
    <t>Územní vlivy</t>
  </si>
  <si>
    <t>060001000</t>
  </si>
  <si>
    <t>-2138719095</t>
  </si>
  <si>
    <t>https://podminky.urs.cz/item/CS_URS_2025_01/060001000</t>
  </si>
  <si>
    <t>VRN7</t>
  </si>
  <si>
    <t>Provozní vlivy</t>
  </si>
  <si>
    <t>070001000</t>
  </si>
  <si>
    <t>22635150</t>
  </si>
  <si>
    <t>https://podminky.urs.cz/item/CS_URS_2025_01/070001000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</si>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</sst>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3107122" TargetMode="External" /><Relationship Id="rId2" Type="http://schemas.openxmlformats.org/officeDocument/2006/relationships/hyperlink" Target="https://podminky.urs.cz/item/CS_URS_2025_02/113107130" TargetMode="External" /><Relationship Id="rId3" Type="http://schemas.openxmlformats.org/officeDocument/2006/relationships/hyperlink" Target="https://podminky.urs.cz/item/CS_URS_2025_02/113107132" TargetMode="External" /><Relationship Id="rId4" Type="http://schemas.openxmlformats.org/officeDocument/2006/relationships/hyperlink" Target="https://podminky.urs.cz/item/CS_URS_2025_02/113107142" TargetMode="External" /><Relationship Id="rId5" Type="http://schemas.openxmlformats.org/officeDocument/2006/relationships/hyperlink" Target="https://podminky.urs.cz/item/CS_URS_2025_02/113107142" TargetMode="External" /><Relationship Id="rId6" Type="http://schemas.openxmlformats.org/officeDocument/2006/relationships/hyperlink" Target="https://podminky.urs.cz/item/CS_URS_2025_02/113107232" TargetMode="External" /><Relationship Id="rId7" Type="http://schemas.openxmlformats.org/officeDocument/2006/relationships/hyperlink" Target="https://podminky.urs.cz/item/CS_URS_2025_02/113107242" TargetMode="External" /><Relationship Id="rId8" Type="http://schemas.openxmlformats.org/officeDocument/2006/relationships/hyperlink" Target="https://podminky.urs.cz/item/CS_URS_2025_02/113202111" TargetMode="External" /><Relationship Id="rId9" Type="http://schemas.openxmlformats.org/officeDocument/2006/relationships/hyperlink" Target="https://podminky.urs.cz/item/CS_URS_2025_02/121151103" TargetMode="External" /><Relationship Id="rId10" Type="http://schemas.openxmlformats.org/officeDocument/2006/relationships/hyperlink" Target="https://podminky.urs.cz/item/CS_URS_2025_02/162351104" TargetMode="External" /><Relationship Id="rId11" Type="http://schemas.openxmlformats.org/officeDocument/2006/relationships/hyperlink" Target="https://podminky.urs.cz/item/CS_URS_2025_02/162751117" TargetMode="External" /><Relationship Id="rId12" Type="http://schemas.openxmlformats.org/officeDocument/2006/relationships/hyperlink" Target="https://podminky.urs.cz/item/CS_URS_2025_02/171201231" TargetMode="External" /><Relationship Id="rId13" Type="http://schemas.openxmlformats.org/officeDocument/2006/relationships/hyperlink" Target="https://podminky.urs.cz/item/CS_URS_2025_02/181152301" TargetMode="External" /><Relationship Id="rId14" Type="http://schemas.openxmlformats.org/officeDocument/2006/relationships/hyperlink" Target="https://podminky.urs.cz/item/CS_URS_2025_02/181152302" TargetMode="External" /><Relationship Id="rId15" Type="http://schemas.openxmlformats.org/officeDocument/2006/relationships/hyperlink" Target="https://podminky.urs.cz/item/CS_URS_2025_02/181411131" TargetMode="External" /><Relationship Id="rId16" Type="http://schemas.openxmlformats.org/officeDocument/2006/relationships/hyperlink" Target="https://podminky.urs.cz/item/CS_URS_2025_02/182351123" TargetMode="External" /><Relationship Id="rId17" Type="http://schemas.openxmlformats.org/officeDocument/2006/relationships/hyperlink" Target="https://podminky.urs.cz/item/CS_URS_2025_02/564851111" TargetMode="External" /><Relationship Id="rId18" Type="http://schemas.openxmlformats.org/officeDocument/2006/relationships/hyperlink" Target="https://podminky.urs.cz/item/CS_URS_2025_02/567142115" TargetMode="External" /><Relationship Id="rId19" Type="http://schemas.openxmlformats.org/officeDocument/2006/relationships/hyperlink" Target="https://podminky.urs.cz/item/CS_URS_2025_02/573191111" TargetMode="External" /><Relationship Id="rId20" Type="http://schemas.openxmlformats.org/officeDocument/2006/relationships/hyperlink" Target="https://podminky.urs.cz/item/CS_URS_2025_02/573231108" TargetMode="External" /><Relationship Id="rId21" Type="http://schemas.openxmlformats.org/officeDocument/2006/relationships/hyperlink" Target="https://podminky.urs.cz/item/CS_URS_2025_02/577135112" TargetMode="External" /><Relationship Id="rId22" Type="http://schemas.openxmlformats.org/officeDocument/2006/relationships/hyperlink" Target="https://podminky.urs.cz/item/CS_URS_2025_02/578143113" TargetMode="External" /><Relationship Id="rId23" Type="http://schemas.openxmlformats.org/officeDocument/2006/relationships/hyperlink" Target="https://podminky.urs.cz/item/CS_URS_2025_02/596211113" TargetMode="External" /><Relationship Id="rId24" Type="http://schemas.openxmlformats.org/officeDocument/2006/relationships/hyperlink" Target="https://podminky.urs.cz/item/CS_URS_2025_02/596211212" TargetMode="External" /><Relationship Id="rId25" Type="http://schemas.openxmlformats.org/officeDocument/2006/relationships/hyperlink" Target="https://podminky.urs.cz/item/CS_URS_2025_02/915131111" TargetMode="External" /><Relationship Id="rId26" Type="http://schemas.openxmlformats.org/officeDocument/2006/relationships/hyperlink" Target="https://podminky.urs.cz/item/CS_URS_2025_02/915231112" TargetMode="External" /><Relationship Id="rId27" Type="http://schemas.openxmlformats.org/officeDocument/2006/relationships/hyperlink" Target="https://podminky.urs.cz/item/CS_URS_2025_02/915621111" TargetMode="External" /><Relationship Id="rId28" Type="http://schemas.openxmlformats.org/officeDocument/2006/relationships/hyperlink" Target="https://podminky.urs.cz/item/CS_URS_2025_02/916131113" TargetMode="External" /><Relationship Id="rId29" Type="http://schemas.openxmlformats.org/officeDocument/2006/relationships/hyperlink" Target="https://podminky.urs.cz/item/CS_URS_2025_02/916991121" TargetMode="External" /><Relationship Id="rId30" Type="http://schemas.openxmlformats.org/officeDocument/2006/relationships/hyperlink" Target="https://podminky.urs.cz/item/CS_URS_2025_02/919735112" TargetMode="External" /><Relationship Id="rId31" Type="http://schemas.openxmlformats.org/officeDocument/2006/relationships/hyperlink" Target="https://podminky.urs.cz/item/CS_URS_2025_02/938908411" TargetMode="External" /><Relationship Id="rId32" Type="http://schemas.openxmlformats.org/officeDocument/2006/relationships/hyperlink" Target="https://podminky.urs.cz/item/CS_URS_2025_02/979024443" TargetMode="External" /><Relationship Id="rId33" Type="http://schemas.openxmlformats.org/officeDocument/2006/relationships/hyperlink" Target="https://podminky.urs.cz/item/CS_URS_2025_02/997221551" TargetMode="External" /><Relationship Id="rId34" Type="http://schemas.openxmlformats.org/officeDocument/2006/relationships/hyperlink" Target="https://podminky.urs.cz/item/CS_URS_2025_02/997221559" TargetMode="External" /><Relationship Id="rId35" Type="http://schemas.openxmlformats.org/officeDocument/2006/relationships/hyperlink" Target="https://podminky.urs.cz/item/CS_URS_2025_02/997221561" TargetMode="External" /><Relationship Id="rId36" Type="http://schemas.openxmlformats.org/officeDocument/2006/relationships/hyperlink" Target="https://podminky.urs.cz/item/CS_URS_2025_02/997221569" TargetMode="External" /><Relationship Id="rId37" Type="http://schemas.openxmlformats.org/officeDocument/2006/relationships/hyperlink" Target="https://podminky.urs.cz/item/CS_URS_2025_02/997221571" TargetMode="External" /><Relationship Id="rId38" Type="http://schemas.openxmlformats.org/officeDocument/2006/relationships/hyperlink" Target="https://podminky.urs.cz/item/CS_URS_2025_02/997221579" TargetMode="External" /><Relationship Id="rId39" Type="http://schemas.openxmlformats.org/officeDocument/2006/relationships/hyperlink" Target="https://podminky.urs.cz/item/CS_URS_2025_02/997221861" TargetMode="External" /><Relationship Id="rId40" Type="http://schemas.openxmlformats.org/officeDocument/2006/relationships/hyperlink" Target="https://podminky.urs.cz/item/CS_URS_2025_02/997221873" TargetMode="External" /><Relationship Id="rId41" Type="http://schemas.openxmlformats.org/officeDocument/2006/relationships/hyperlink" Target="https://podminky.urs.cz/item/CS_URS_2025_02/997221875" TargetMode="External" /><Relationship Id="rId42" Type="http://schemas.openxmlformats.org/officeDocument/2006/relationships/hyperlink" Target="https://podminky.urs.cz/item/CS_URS_2025_02/998229111" TargetMode="External" /><Relationship Id="rId43" Type="http://schemas.openxmlformats.org/officeDocument/2006/relationships/hyperlink" Target="https://podminky.urs.cz/item/CS_URS_2025_02/711161173" TargetMode="External" /><Relationship Id="rId4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012203000" TargetMode="External" /><Relationship Id="rId2" Type="http://schemas.openxmlformats.org/officeDocument/2006/relationships/hyperlink" Target="https://podminky.urs.cz/item/CS_URS_2025_02/012303000" TargetMode="External" /><Relationship Id="rId3" Type="http://schemas.openxmlformats.org/officeDocument/2006/relationships/hyperlink" Target="https://podminky.urs.cz/item/CS_URS_2025_02/012403000" TargetMode="External" /><Relationship Id="rId4" Type="http://schemas.openxmlformats.org/officeDocument/2006/relationships/hyperlink" Target="https://podminky.urs.cz/item/CS_URS_2025_02/013254000" TargetMode="External" /><Relationship Id="rId5" Type="http://schemas.openxmlformats.org/officeDocument/2006/relationships/hyperlink" Target="https://podminky.urs.cz/item/CS_URS_2025_02/013274000" TargetMode="External" /><Relationship Id="rId6" Type="http://schemas.openxmlformats.org/officeDocument/2006/relationships/hyperlink" Target="https://podminky.urs.cz/item/CS_URS_2025_02/013284000" TargetMode="External" /><Relationship Id="rId7" Type="http://schemas.openxmlformats.org/officeDocument/2006/relationships/hyperlink" Target="https://podminky.urs.cz/item/CS_URS_2025_02/013374000R" TargetMode="External" /><Relationship Id="rId8" Type="http://schemas.openxmlformats.org/officeDocument/2006/relationships/hyperlink" Target="https://podminky.urs.cz/item/CS_URS_2025_02/034503000" TargetMode="External" /><Relationship Id="rId9" Type="http://schemas.openxmlformats.org/officeDocument/2006/relationships/hyperlink" Target="https://podminky.urs.cz/item/CS_URS_2025_02/045203000" TargetMode="External" /><Relationship Id="rId10" Type="http://schemas.openxmlformats.org/officeDocument/2006/relationships/hyperlink" Target="https://podminky.urs.cz/item/CS_URS_2025_02/045303000" TargetMode="External" /><Relationship Id="rId11" Type="http://schemas.openxmlformats.org/officeDocument/2006/relationships/hyperlink" Target="https://podminky.urs.cz/item/CS_URS_2025_02/046005000R" TargetMode="External" /><Relationship Id="rId12" Type="http://schemas.openxmlformats.org/officeDocument/2006/relationships/hyperlink" Target="https://podminky.urs.cz/item/CS_URS_2025_02/090001000" TargetMode="External" /><Relationship Id="rId1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60001000" TargetMode="External" /><Relationship Id="rId3" Type="http://schemas.openxmlformats.org/officeDocument/2006/relationships/hyperlink" Target="https://podminky.urs.cz/item/CS_URS_2025_01/070001000" TargetMode="External" /><Relationship Id="rId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28072025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Chodníky Kramolná úsek od ul. Chvalkovické po ul. Češovskou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MČ Praha 20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28. 7. 2025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MČ Praha 20 - Horní Počernice, Jínavská 647/10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ROUND(SUM(AG55:AG57),2)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ROUND(SUM(AS55:AS57),2)</f>
        <v>0</v>
      </c>
      <c r="AT54" s="107">
        <f>ROUND(SUM(AV54:AW54),2)</f>
        <v>0</v>
      </c>
      <c r="AU54" s="108">
        <f>ROUND(SUM(AU55:AU57),5)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ROUND(SUM(AZ55:AZ57),2)</f>
        <v>0</v>
      </c>
      <c r="BA54" s="107">
        <f>ROUND(SUM(BA55:BA57),2)</f>
        <v>0</v>
      </c>
      <c r="BB54" s="107">
        <f>ROUND(SUM(BB55:BB57),2)</f>
        <v>0</v>
      </c>
      <c r="BC54" s="107">
        <f>ROUND(SUM(BC55:BC57),2)</f>
        <v>0</v>
      </c>
      <c r="BD54" s="109">
        <f>ROUND(SUM(BD55:BD57),2)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112" t="s">
        <v>75</v>
      </c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 100 - Komunikace a cho...'!J30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78</v>
      </c>
      <c r="AR55" s="119"/>
      <c r="AS55" s="120">
        <v>0</v>
      </c>
      <c r="AT55" s="121">
        <f>ROUND(SUM(AV55:AW55),2)</f>
        <v>0</v>
      </c>
      <c r="AU55" s="122">
        <f>'SO 100 - Komunikace a cho...'!P87</f>
        <v>0</v>
      </c>
      <c r="AV55" s="121">
        <f>'SO 100 - Komunikace a cho...'!J33</f>
        <v>0</v>
      </c>
      <c r="AW55" s="121">
        <f>'SO 100 - Komunikace a cho...'!J34</f>
        <v>0</v>
      </c>
      <c r="AX55" s="121">
        <f>'SO 100 - Komunikace a cho...'!J35</f>
        <v>0</v>
      </c>
      <c r="AY55" s="121">
        <f>'SO 100 - Komunikace a cho...'!J36</f>
        <v>0</v>
      </c>
      <c r="AZ55" s="121">
        <f>'SO 100 - Komunikace a cho...'!F33</f>
        <v>0</v>
      </c>
      <c r="BA55" s="121">
        <f>'SO 100 - Komunikace a cho...'!F34</f>
        <v>0</v>
      </c>
      <c r="BB55" s="121">
        <f>'SO 100 - Komunikace a cho...'!F35</f>
        <v>0</v>
      </c>
      <c r="BC55" s="121">
        <f>'SO 100 - Komunikace a cho...'!F36</f>
        <v>0</v>
      </c>
      <c r="BD55" s="123">
        <f>'SO 100 - Komunikace a cho...'!F37</f>
        <v>0</v>
      </c>
      <c r="BE55" s="7"/>
      <c r="BT55" s="124" t="s">
        <v>79</v>
      </c>
      <c r="BV55" s="124" t="s">
        <v>73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7" customFormat="1" ht="16.5" customHeight="1">
      <c r="A56" s="112" t="s">
        <v>75</v>
      </c>
      <c r="B56" s="113"/>
      <c r="C56" s="114"/>
      <c r="D56" s="115" t="s">
        <v>82</v>
      </c>
      <c r="E56" s="115"/>
      <c r="F56" s="115"/>
      <c r="G56" s="115"/>
      <c r="H56" s="115"/>
      <c r="I56" s="116"/>
      <c r="J56" s="115" t="s">
        <v>83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'ON - Ostatní náklady'!J30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78</v>
      </c>
      <c r="AR56" s="119"/>
      <c r="AS56" s="120">
        <v>0</v>
      </c>
      <c r="AT56" s="121">
        <f>ROUND(SUM(AV56:AW56),2)</f>
        <v>0</v>
      </c>
      <c r="AU56" s="122">
        <f>'ON - Ostatní náklady'!P84</f>
        <v>0</v>
      </c>
      <c r="AV56" s="121">
        <f>'ON - Ostatní náklady'!J33</f>
        <v>0</v>
      </c>
      <c r="AW56" s="121">
        <f>'ON - Ostatní náklady'!J34</f>
        <v>0</v>
      </c>
      <c r="AX56" s="121">
        <f>'ON - Ostatní náklady'!J35</f>
        <v>0</v>
      </c>
      <c r="AY56" s="121">
        <f>'ON - Ostatní náklady'!J36</f>
        <v>0</v>
      </c>
      <c r="AZ56" s="121">
        <f>'ON - Ostatní náklady'!F33</f>
        <v>0</v>
      </c>
      <c r="BA56" s="121">
        <f>'ON - Ostatní náklady'!F34</f>
        <v>0</v>
      </c>
      <c r="BB56" s="121">
        <f>'ON - Ostatní náklady'!F35</f>
        <v>0</v>
      </c>
      <c r="BC56" s="121">
        <f>'ON - Ostatní náklady'!F36</f>
        <v>0</v>
      </c>
      <c r="BD56" s="123">
        <f>'ON - Ostatní náklady'!F37</f>
        <v>0</v>
      </c>
      <c r="BE56" s="7"/>
      <c r="BT56" s="124" t="s">
        <v>79</v>
      </c>
      <c r="BV56" s="124" t="s">
        <v>73</v>
      </c>
      <c r="BW56" s="124" t="s">
        <v>84</v>
      </c>
      <c r="BX56" s="124" t="s">
        <v>5</v>
      </c>
      <c r="CL56" s="124" t="s">
        <v>19</v>
      </c>
      <c r="CM56" s="124" t="s">
        <v>81</v>
      </c>
    </row>
    <row r="57" s="7" customFormat="1" ht="16.5" customHeight="1">
      <c r="A57" s="112" t="s">
        <v>75</v>
      </c>
      <c r="B57" s="113"/>
      <c r="C57" s="114"/>
      <c r="D57" s="115" t="s">
        <v>85</v>
      </c>
      <c r="E57" s="115"/>
      <c r="F57" s="115"/>
      <c r="G57" s="115"/>
      <c r="H57" s="115"/>
      <c r="I57" s="116"/>
      <c r="J57" s="115" t="s">
        <v>86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'VRN - Vedlejší rozpočtové...'!J30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78</v>
      </c>
      <c r="AR57" s="119"/>
      <c r="AS57" s="125">
        <v>0</v>
      </c>
      <c r="AT57" s="126">
        <f>ROUND(SUM(AV57:AW57),2)</f>
        <v>0</v>
      </c>
      <c r="AU57" s="127">
        <f>'VRN - Vedlejší rozpočtové...'!P83</f>
        <v>0</v>
      </c>
      <c r="AV57" s="126">
        <f>'VRN - Vedlejší rozpočtové...'!J33</f>
        <v>0</v>
      </c>
      <c r="AW57" s="126">
        <f>'VRN - Vedlejší rozpočtové...'!J34</f>
        <v>0</v>
      </c>
      <c r="AX57" s="126">
        <f>'VRN - Vedlejší rozpočtové...'!J35</f>
        <v>0</v>
      </c>
      <c r="AY57" s="126">
        <f>'VRN - Vedlejší rozpočtové...'!J36</f>
        <v>0</v>
      </c>
      <c r="AZ57" s="126">
        <f>'VRN - Vedlejší rozpočtové...'!F33</f>
        <v>0</v>
      </c>
      <c r="BA57" s="126">
        <f>'VRN - Vedlejší rozpočtové...'!F34</f>
        <v>0</v>
      </c>
      <c r="BB57" s="126">
        <f>'VRN - Vedlejší rozpočtové...'!F35</f>
        <v>0</v>
      </c>
      <c r="BC57" s="126">
        <f>'VRN - Vedlejší rozpočtové...'!F36</f>
        <v>0</v>
      </c>
      <c r="BD57" s="128">
        <f>'VRN - Vedlejší rozpočtové...'!F37</f>
        <v>0</v>
      </c>
      <c r="BE57" s="7"/>
      <c r="BT57" s="124" t="s">
        <v>79</v>
      </c>
      <c r="BV57" s="124" t="s">
        <v>73</v>
      </c>
      <c r="BW57" s="124" t="s">
        <v>87</v>
      </c>
      <c r="BX57" s="124" t="s">
        <v>5</v>
      </c>
      <c r="CL57" s="124" t="s">
        <v>19</v>
      </c>
      <c r="CM57" s="124" t="s">
        <v>81</v>
      </c>
    </row>
    <row r="58" s="2" customFormat="1" ht="30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  <row r="59" s="2" customFormat="1" ht="6.96" customHeight="1">
      <c r="A59" s="39"/>
      <c r="B59" s="6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</sheetData>
  <sheetProtection sheet="1" formatColumns="0" formatRows="0" objects="1" scenarios="1" spinCount="100000" saltValue="wHM4oG8T4Tfq9+xSVQrsRCCQreoqIupC1+3+Z/F822WjnotQj7CdCkoHUVkQYxIwa+JhZPZxM6qLYt/GWA3fKg==" hashValue="akO2Ul+w/i7YtIDfzCKv918JlADGfkxyHeQqEdKPbckC1QvXULEL3xYjHvmIi5fALtsJ/HFy9LlP9AFOh/f0ZQ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100 - Komunikace a cho...'!C2" display="/"/>
    <hyperlink ref="A56" location="'ON - Ostatní náklady'!C2" display="/"/>
    <hyperlink ref="A57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88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Chodníky Kramolná úsek od ul. Chvalkovické po ul. Češovskou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89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28. 7. 2025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ROUND(J87,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ROUND((SUM(BE87:BE304)),  2)</f>
        <v>0</v>
      </c>
      <c r="G33" s="39"/>
      <c r="H33" s="39"/>
      <c r="I33" s="149">
        <v>0.20999999999999999</v>
      </c>
      <c r="J33" s="148">
        <f>ROUND(((SUM(BE87:BE304))*I33),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ROUND((SUM(BF87:BF304)),  2)</f>
        <v>0</v>
      </c>
      <c r="G34" s="39"/>
      <c r="H34" s="39"/>
      <c r="I34" s="149">
        <v>0.12</v>
      </c>
      <c r="J34" s="148">
        <f>ROUND(((SUM(BF87:BF304))*I34),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ROUND((SUM(BG87:BG304)),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ROUND((SUM(BH87:BH304)),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ROUND((SUM(BI87:BI304)),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Chodníky Kramolná úsek od ul. Chvalkovické po ul. Češovskou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89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100 - Komunikace a chodníky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MČ Praha 20</v>
      </c>
      <c r="G52" s="41"/>
      <c r="H52" s="41"/>
      <c r="I52" s="33" t="s">
        <v>23</v>
      </c>
      <c r="J52" s="73" t="str">
        <f>IF(J12="","",J12)</f>
        <v>28. 7. 2025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MČ Praha 20 - Horní Počernice, Jínavská 647/10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92</v>
      </c>
      <c r="D57" s="163"/>
      <c r="E57" s="163"/>
      <c r="F57" s="163"/>
      <c r="G57" s="163"/>
      <c r="H57" s="163"/>
      <c r="I57" s="163"/>
      <c r="J57" s="164" t="s">
        <v>93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J87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94</v>
      </c>
    </row>
    <row r="60" s="9" customFormat="1" ht="24.96" customHeight="1">
      <c r="A60" s="9"/>
      <c r="B60" s="166"/>
      <c r="C60" s="167"/>
      <c r="D60" s="168" t="s">
        <v>95</v>
      </c>
      <c r="E60" s="169"/>
      <c r="F60" s="169"/>
      <c r="G60" s="169"/>
      <c r="H60" s="169"/>
      <c r="I60" s="169"/>
      <c r="J60" s="170">
        <f>J88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96</v>
      </c>
      <c r="E61" s="175"/>
      <c r="F61" s="175"/>
      <c r="G61" s="175"/>
      <c r="H61" s="175"/>
      <c r="I61" s="175"/>
      <c r="J61" s="176">
        <f>J89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97</v>
      </c>
      <c r="E62" s="175"/>
      <c r="F62" s="175"/>
      <c r="G62" s="175"/>
      <c r="H62" s="175"/>
      <c r="I62" s="175"/>
      <c r="J62" s="176">
        <f>J160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98</v>
      </c>
      <c r="E63" s="175"/>
      <c r="F63" s="175"/>
      <c r="G63" s="175"/>
      <c r="H63" s="175"/>
      <c r="I63" s="175"/>
      <c r="J63" s="176">
        <f>J211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99</v>
      </c>
      <c r="E64" s="175"/>
      <c r="F64" s="175"/>
      <c r="G64" s="175"/>
      <c r="H64" s="175"/>
      <c r="I64" s="175"/>
      <c r="J64" s="176">
        <f>J251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100</v>
      </c>
      <c r="E65" s="175"/>
      <c r="F65" s="175"/>
      <c r="G65" s="175"/>
      <c r="H65" s="175"/>
      <c r="I65" s="175"/>
      <c r="J65" s="176">
        <f>J293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6"/>
      <c r="C66" s="167"/>
      <c r="D66" s="168" t="s">
        <v>101</v>
      </c>
      <c r="E66" s="169"/>
      <c r="F66" s="169"/>
      <c r="G66" s="169"/>
      <c r="H66" s="169"/>
      <c r="I66" s="169"/>
      <c r="J66" s="170">
        <f>J296</f>
        <v>0</v>
      </c>
      <c r="K66" s="167"/>
      <c r="L66" s="17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2"/>
      <c r="C67" s="173"/>
      <c r="D67" s="174" t="s">
        <v>102</v>
      </c>
      <c r="E67" s="175"/>
      <c r="F67" s="175"/>
      <c r="G67" s="175"/>
      <c r="H67" s="175"/>
      <c r="I67" s="175"/>
      <c r="J67" s="176">
        <f>J297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103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161" t="str">
        <f>E7</f>
        <v>Chodníky Kramolná úsek od ul. Chvalkovické po ul. Češovskou</v>
      </c>
      <c r="F77" s="33"/>
      <c r="G77" s="33"/>
      <c r="H77" s="33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89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0" t="str">
        <f>E9</f>
        <v>SO 100 - Komunikace a chodníky</v>
      </c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>MČ Praha 20</v>
      </c>
      <c r="G81" s="41"/>
      <c r="H81" s="41"/>
      <c r="I81" s="33" t="s">
        <v>23</v>
      </c>
      <c r="J81" s="73" t="str">
        <f>IF(J12="","",J12)</f>
        <v>28. 7. 2025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25</v>
      </c>
      <c r="D83" s="41"/>
      <c r="E83" s="41"/>
      <c r="F83" s="28" t="str">
        <f>E15</f>
        <v>MČ Praha 20 - Horní Počernice, Jínavská 647/10</v>
      </c>
      <c r="G83" s="41"/>
      <c r="H83" s="41"/>
      <c r="I83" s="33" t="s">
        <v>31</v>
      </c>
      <c r="J83" s="37" t="str">
        <f>E21</f>
        <v xml:space="preserve"> 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29</v>
      </c>
      <c r="D84" s="41"/>
      <c r="E84" s="41"/>
      <c r="F84" s="28" t="str">
        <f>IF(E18="","",E18)</f>
        <v>Vyplň údaj</v>
      </c>
      <c r="G84" s="41"/>
      <c r="H84" s="41"/>
      <c r="I84" s="33" t="s">
        <v>34</v>
      </c>
      <c r="J84" s="37" t="str">
        <f>E24</f>
        <v xml:space="preserve"> 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1" customFormat="1" ht="29.28" customHeight="1">
      <c r="A86" s="178"/>
      <c r="B86" s="179"/>
      <c r="C86" s="180" t="s">
        <v>104</v>
      </c>
      <c r="D86" s="181" t="s">
        <v>56</v>
      </c>
      <c r="E86" s="181" t="s">
        <v>52</v>
      </c>
      <c r="F86" s="181" t="s">
        <v>53</v>
      </c>
      <c r="G86" s="181" t="s">
        <v>105</v>
      </c>
      <c r="H86" s="181" t="s">
        <v>106</v>
      </c>
      <c r="I86" s="181" t="s">
        <v>107</v>
      </c>
      <c r="J86" s="181" t="s">
        <v>93</v>
      </c>
      <c r="K86" s="182" t="s">
        <v>108</v>
      </c>
      <c r="L86" s="183"/>
      <c r="M86" s="93" t="s">
        <v>19</v>
      </c>
      <c r="N86" s="94" t="s">
        <v>41</v>
      </c>
      <c r="O86" s="94" t="s">
        <v>109</v>
      </c>
      <c r="P86" s="94" t="s">
        <v>110</v>
      </c>
      <c r="Q86" s="94" t="s">
        <v>111</v>
      </c>
      <c r="R86" s="94" t="s">
        <v>112</v>
      </c>
      <c r="S86" s="94" t="s">
        <v>113</v>
      </c>
      <c r="T86" s="95" t="s">
        <v>114</v>
      </c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</row>
    <row r="87" s="2" customFormat="1" ht="22.8" customHeight="1">
      <c r="A87" s="39"/>
      <c r="B87" s="40"/>
      <c r="C87" s="100" t="s">
        <v>115</v>
      </c>
      <c r="D87" s="41"/>
      <c r="E87" s="41"/>
      <c r="F87" s="41"/>
      <c r="G87" s="41"/>
      <c r="H87" s="41"/>
      <c r="I87" s="41"/>
      <c r="J87" s="184">
        <f>BK87</f>
        <v>0</v>
      </c>
      <c r="K87" s="41"/>
      <c r="L87" s="45"/>
      <c r="M87" s="96"/>
      <c r="N87" s="185"/>
      <c r="O87" s="97"/>
      <c r="P87" s="186">
        <f>P88+P296</f>
        <v>0</v>
      </c>
      <c r="Q87" s="97"/>
      <c r="R87" s="186">
        <f>R88+R296</f>
        <v>486.5003486999999</v>
      </c>
      <c r="S87" s="97"/>
      <c r="T87" s="187">
        <f>T88+T296</f>
        <v>1208.4649999999999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70</v>
      </c>
      <c r="AU87" s="18" t="s">
        <v>94</v>
      </c>
      <c r="BK87" s="188">
        <f>BK88+BK296</f>
        <v>0</v>
      </c>
    </row>
    <row r="88" s="12" customFormat="1" ht="25.92" customHeight="1">
      <c r="A88" s="12"/>
      <c r="B88" s="189"/>
      <c r="C88" s="190"/>
      <c r="D88" s="191" t="s">
        <v>70</v>
      </c>
      <c r="E88" s="192" t="s">
        <v>116</v>
      </c>
      <c r="F88" s="192" t="s">
        <v>117</v>
      </c>
      <c r="G88" s="190"/>
      <c r="H88" s="190"/>
      <c r="I88" s="193"/>
      <c r="J88" s="194">
        <f>BK88</f>
        <v>0</v>
      </c>
      <c r="K88" s="190"/>
      <c r="L88" s="195"/>
      <c r="M88" s="196"/>
      <c r="N88" s="197"/>
      <c r="O88" s="197"/>
      <c r="P88" s="198">
        <f>P89+P160+P211+P251+P293</f>
        <v>0</v>
      </c>
      <c r="Q88" s="197"/>
      <c r="R88" s="198">
        <f>R89+R160+R211+R251+R293</f>
        <v>486.40174739999992</v>
      </c>
      <c r="S88" s="197"/>
      <c r="T88" s="199">
        <f>T89+T160+T211+T251+T293</f>
        <v>1208.4649999999999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79</v>
      </c>
      <c r="AT88" s="201" t="s">
        <v>70</v>
      </c>
      <c r="AU88" s="201" t="s">
        <v>71</v>
      </c>
      <c r="AY88" s="200" t="s">
        <v>118</v>
      </c>
      <c r="BK88" s="202">
        <f>BK89+BK160+BK211+BK251+BK293</f>
        <v>0</v>
      </c>
    </row>
    <row r="89" s="12" customFormat="1" ht="22.8" customHeight="1">
      <c r="A89" s="12"/>
      <c r="B89" s="189"/>
      <c r="C89" s="190"/>
      <c r="D89" s="191" t="s">
        <v>70</v>
      </c>
      <c r="E89" s="203" t="s">
        <v>79</v>
      </c>
      <c r="F89" s="203" t="s">
        <v>119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SUM(P90:P159)</f>
        <v>0</v>
      </c>
      <c r="Q89" s="197"/>
      <c r="R89" s="198">
        <f>SUM(R90:R159)</f>
        <v>3.6002000000000001</v>
      </c>
      <c r="S89" s="197"/>
      <c r="T89" s="199">
        <f>SUM(T90:T159)</f>
        <v>1188.4649999999999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79</v>
      </c>
      <c r="AT89" s="201" t="s">
        <v>70</v>
      </c>
      <c r="AU89" s="201" t="s">
        <v>79</v>
      </c>
      <c r="AY89" s="200" t="s">
        <v>118</v>
      </c>
      <c r="BK89" s="202">
        <f>SUM(BK90:BK159)</f>
        <v>0</v>
      </c>
    </row>
    <row r="90" s="2" customFormat="1" ht="33" customHeight="1">
      <c r="A90" s="39"/>
      <c r="B90" s="40"/>
      <c r="C90" s="205" t="s">
        <v>79</v>
      </c>
      <c r="D90" s="205" t="s">
        <v>120</v>
      </c>
      <c r="E90" s="206" t="s">
        <v>121</v>
      </c>
      <c r="F90" s="207" t="s">
        <v>122</v>
      </c>
      <c r="G90" s="208" t="s">
        <v>123</v>
      </c>
      <c r="H90" s="209">
        <v>1085.7000000000001</v>
      </c>
      <c r="I90" s="210"/>
      <c r="J90" s="211">
        <f>ROUND(I90*H90,2)</f>
        <v>0</v>
      </c>
      <c r="K90" s="207" t="s">
        <v>124</v>
      </c>
      <c r="L90" s="45"/>
      <c r="M90" s="212" t="s">
        <v>19</v>
      </c>
      <c r="N90" s="213" t="s">
        <v>42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0.28999999999999998</v>
      </c>
      <c r="T90" s="215">
        <f>S90*H90</f>
        <v>314.85300000000001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125</v>
      </c>
      <c r="AT90" s="216" t="s">
        <v>120</v>
      </c>
      <c r="AU90" s="216" t="s">
        <v>81</v>
      </c>
      <c r="AY90" s="18" t="s">
        <v>118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125</v>
      </c>
      <c r="BM90" s="216" t="s">
        <v>126</v>
      </c>
    </row>
    <row r="91" s="2" customFormat="1">
      <c r="A91" s="39"/>
      <c r="B91" s="40"/>
      <c r="C91" s="41"/>
      <c r="D91" s="218" t="s">
        <v>127</v>
      </c>
      <c r="E91" s="41"/>
      <c r="F91" s="219" t="s">
        <v>128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127</v>
      </c>
      <c r="AU91" s="18" t="s">
        <v>81</v>
      </c>
    </row>
    <row r="92" s="13" customFormat="1">
      <c r="A92" s="13"/>
      <c r="B92" s="223"/>
      <c r="C92" s="224"/>
      <c r="D92" s="225" t="s">
        <v>129</v>
      </c>
      <c r="E92" s="226" t="s">
        <v>19</v>
      </c>
      <c r="F92" s="227" t="s">
        <v>130</v>
      </c>
      <c r="G92" s="224"/>
      <c r="H92" s="228">
        <v>1085.7000000000001</v>
      </c>
      <c r="I92" s="229"/>
      <c r="J92" s="224"/>
      <c r="K92" s="224"/>
      <c r="L92" s="230"/>
      <c r="M92" s="231"/>
      <c r="N92" s="232"/>
      <c r="O92" s="232"/>
      <c r="P92" s="232"/>
      <c r="Q92" s="232"/>
      <c r="R92" s="232"/>
      <c r="S92" s="232"/>
      <c r="T92" s="23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4" t="s">
        <v>129</v>
      </c>
      <c r="AU92" s="234" t="s">
        <v>81</v>
      </c>
      <c r="AV92" s="13" t="s">
        <v>81</v>
      </c>
      <c r="AW92" s="13" t="s">
        <v>33</v>
      </c>
      <c r="AX92" s="13" t="s">
        <v>71</v>
      </c>
      <c r="AY92" s="234" t="s">
        <v>118</v>
      </c>
    </row>
    <row r="93" s="14" customFormat="1">
      <c r="A93" s="14"/>
      <c r="B93" s="235"/>
      <c r="C93" s="236"/>
      <c r="D93" s="225" t="s">
        <v>129</v>
      </c>
      <c r="E93" s="237" t="s">
        <v>19</v>
      </c>
      <c r="F93" s="238" t="s">
        <v>131</v>
      </c>
      <c r="G93" s="236"/>
      <c r="H93" s="239">
        <v>1085.7000000000001</v>
      </c>
      <c r="I93" s="240"/>
      <c r="J93" s="236"/>
      <c r="K93" s="236"/>
      <c r="L93" s="241"/>
      <c r="M93" s="242"/>
      <c r="N93" s="243"/>
      <c r="O93" s="243"/>
      <c r="P93" s="243"/>
      <c r="Q93" s="243"/>
      <c r="R93" s="243"/>
      <c r="S93" s="243"/>
      <c r="T93" s="24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5" t="s">
        <v>129</v>
      </c>
      <c r="AU93" s="245" t="s">
        <v>81</v>
      </c>
      <c r="AV93" s="14" t="s">
        <v>125</v>
      </c>
      <c r="AW93" s="14" t="s">
        <v>33</v>
      </c>
      <c r="AX93" s="14" t="s">
        <v>79</v>
      </c>
      <c r="AY93" s="245" t="s">
        <v>118</v>
      </c>
    </row>
    <row r="94" s="2" customFormat="1" ht="24.15" customHeight="1">
      <c r="A94" s="39"/>
      <c r="B94" s="40"/>
      <c r="C94" s="205" t="s">
        <v>81</v>
      </c>
      <c r="D94" s="205" t="s">
        <v>120</v>
      </c>
      <c r="E94" s="206" t="s">
        <v>132</v>
      </c>
      <c r="F94" s="207" t="s">
        <v>133</v>
      </c>
      <c r="G94" s="208" t="s">
        <v>123</v>
      </c>
      <c r="H94" s="209">
        <v>1085.7000000000001</v>
      </c>
      <c r="I94" s="210"/>
      <c r="J94" s="211">
        <f>ROUND(I94*H94,2)</f>
        <v>0</v>
      </c>
      <c r="K94" s="207" t="s">
        <v>124</v>
      </c>
      <c r="L94" s="45"/>
      <c r="M94" s="212" t="s">
        <v>19</v>
      </c>
      <c r="N94" s="213" t="s">
        <v>42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0.23999999999999999</v>
      </c>
      <c r="T94" s="215">
        <f>S94*H94</f>
        <v>260.56799999999998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125</v>
      </c>
      <c r="AT94" s="216" t="s">
        <v>120</v>
      </c>
      <c r="AU94" s="216" t="s">
        <v>81</v>
      </c>
      <c r="AY94" s="18" t="s">
        <v>118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125</v>
      </c>
      <c r="BM94" s="216" t="s">
        <v>134</v>
      </c>
    </row>
    <row r="95" s="2" customFormat="1">
      <c r="A95" s="39"/>
      <c r="B95" s="40"/>
      <c r="C95" s="41"/>
      <c r="D95" s="218" t="s">
        <v>127</v>
      </c>
      <c r="E95" s="41"/>
      <c r="F95" s="219" t="s">
        <v>135</v>
      </c>
      <c r="G95" s="41"/>
      <c r="H95" s="41"/>
      <c r="I95" s="220"/>
      <c r="J95" s="41"/>
      <c r="K95" s="41"/>
      <c r="L95" s="45"/>
      <c r="M95" s="221"/>
      <c r="N95" s="222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127</v>
      </c>
      <c r="AU95" s="18" t="s">
        <v>81</v>
      </c>
    </row>
    <row r="96" s="13" customFormat="1">
      <c r="A96" s="13"/>
      <c r="B96" s="223"/>
      <c r="C96" s="224"/>
      <c r="D96" s="225" t="s">
        <v>129</v>
      </c>
      <c r="E96" s="226" t="s">
        <v>19</v>
      </c>
      <c r="F96" s="227" t="s">
        <v>136</v>
      </c>
      <c r="G96" s="224"/>
      <c r="H96" s="228">
        <v>1085.7000000000001</v>
      </c>
      <c r="I96" s="229"/>
      <c r="J96" s="224"/>
      <c r="K96" s="224"/>
      <c r="L96" s="230"/>
      <c r="M96" s="231"/>
      <c r="N96" s="232"/>
      <c r="O96" s="232"/>
      <c r="P96" s="232"/>
      <c r="Q96" s="232"/>
      <c r="R96" s="232"/>
      <c r="S96" s="232"/>
      <c r="T96" s="23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4" t="s">
        <v>129</v>
      </c>
      <c r="AU96" s="234" t="s">
        <v>81</v>
      </c>
      <c r="AV96" s="13" t="s">
        <v>81</v>
      </c>
      <c r="AW96" s="13" t="s">
        <v>33</v>
      </c>
      <c r="AX96" s="13" t="s">
        <v>71</v>
      </c>
      <c r="AY96" s="234" t="s">
        <v>118</v>
      </c>
    </row>
    <row r="97" s="14" customFormat="1">
      <c r="A97" s="14"/>
      <c r="B97" s="235"/>
      <c r="C97" s="236"/>
      <c r="D97" s="225" t="s">
        <v>129</v>
      </c>
      <c r="E97" s="237" t="s">
        <v>19</v>
      </c>
      <c r="F97" s="238" t="s">
        <v>131</v>
      </c>
      <c r="G97" s="236"/>
      <c r="H97" s="239">
        <v>1085.7000000000001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129</v>
      </c>
      <c r="AU97" s="245" t="s">
        <v>81</v>
      </c>
      <c r="AV97" s="14" t="s">
        <v>125</v>
      </c>
      <c r="AW97" s="14" t="s">
        <v>33</v>
      </c>
      <c r="AX97" s="14" t="s">
        <v>79</v>
      </c>
      <c r="AY97" s="245" t="s">
        <v>118</v>
      </c>
    </row>
    <row r="98" s="2" customFormat="1" ht="24.15" customHeight="1">
      <c r="A98" s="39"/>
      <c r="B98" s="40"/>
      <c r="C98" s="205" t="s">
        <v>137</v>
      </c>
      <c r="D98" s="205" t="s">
        <v>120</v>
      </c>
      <c r="E98" s="206" t="s">
        <v>138</v>
      </c>
      <c r="F98" s="207" t="s">
        <v>139</v>
      </c>
      <c r="G98" s="208" t="s">
        <v>123</v>
      </c>
      <c r="H98" s="209">
        <v>24</v>
      </c>
      <c r="I98" s="210"/>
      <c r="J98" s="211">
        <f>ROUND(I98*H98,2)</f>
        <v>0</v>
      </c>
      <c r="K98" s="207" t="s">
        <v>124</v>
      </c>
      <c r="L98" s="45"/>
      <c r="M98" s="212" t="s">
        <v>19</v>
      </c>
      <c r="N98" s="213" t="s">
        <v>42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0.625</v>
      </c>
      <c r="T98" s="215">
        <f>S98*H98</f>
        <v>15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125</v>
      </c>
      <c r="AT98" s="216" t="s">
        <v>120</v>
      </c>
      <c r="AU98" s="216" t="s">
        <v>81</v>
      </c>
      <c r="AY98" s="18" t="s">
        <v>118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125</v>
      </c>
      <c r="BM98" s="216" t="s">
        <v>140</v>
      </c>
    </row>
    <row r="99" s="2" customFormat="1">
      <c r="A99" s="39"/>
      <c r="B99" s="40"/>
      <c r="C99" s="41"/>
      <c r="D99" s="218" t="s">
        <v>127</v>
      </c>
      <c r="E99" s="41"/>
      <c r="F99" s="219" t="s">
        <v>141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127</v>
      </c>
      <c r="AU99" s="18" t="s">
        <v>81</v>
      </c>
    </row>
    <row r="100" s="13" customFormat="1">
      <c r="A100" s="13"/>
      <c r="B100" s="223"/>
      <c r="C100" s="224"/>
      <c r="D100" s="225" t="s">
        <v>129</v>
      </c>
      <c r="E100" s="226" t="s">
        <v>19</v>
      </c>
      <c r="F100" s="227" t="s">
        <v>142</v>
      </c>
      <c r="G100" s="224"/>
      <c r="H100" s="228">
        <v>24</v>
      </c>
      <c r="I100" s="229"/>
      <c r="J100" s="224"/>
      <c r="K100" s="224"/>
      <c r="L100" s="230"/>
      <c r="M100" s="231"/>
      <c r="N100" s="232"/>
      <c r="O100" s="232"/>
      <c r="P100" s="232"/>
      <c r="Q100" s="232"/>
      <c r="R100" s="232"/>
      <c r="S100" s="232"/>
      <c r="T100" s="23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4" t="s">
        <v>129</v>
      </c>
      <c r="AU100" s="234" t="s">
        <v>81</v>
      </c>
      <c r="AV100" s="13" t="s">
        <v>81</v>
      </c>
      <c r="AW100" s="13" t="s">
        <v>33</v>
      </c>
      <c r="AX100" s="13" t="s">
        <v>71</v>
      </c>
      <c r="AY100" s="234" t="s">
        <v>118</v>
      </c>
    </row>
    <row r="101" s="14" customFormat="1">
      <c r="A101" s="14"/>
      <c r="B101" s="235"/>
      <c r="C101" s="236"/>
      <c r="D101" s="225" t="s">
        <v>129</v>
      </c>
      <c r="E101" s="237" t="s">
        <v>19</v>
      </c>
      <c r="F101" s="238" t="s">
        <v>131</v>
      </c>
      <c r="G101" s="236"/>
      <c r="H101" s="239">
        <v>24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5" t="s">
        <v>129</v>
      </c>
      <c r="AU101" s="245" t="s">
        <v>81</v>
      </c>
      <c r="AV101" s="14" t="s">
        <v>125</v>
      </c>
      <c r="AW101" s="14" t="s">
        <v>33</v>
      </c>
      <c r="AX101" s="14" t="s">
        <v>79</v>
      </c>
      <c r="AY101" s="245" t="s">
        <v>118</v>
      </c>
    </row>
    <row r="102" s="2" customFormat="1" ht="24.15" customHeight="1">
      <c r="A102" s="39"/>
      <c r="B102" s="40"/>
      <c r="C102" s="205" t="s">
        <v>125</v>
      </c>
      <c r="D102" s="205" t="s">
        <v>120</v>
      </c>
      <c r="E102" s="206" t="s">
        <v>143</v>
      </c>
      <c r="F102" s="207" t="s">
        <v>144</v>
      </c>
      <c r="G102" s="208" t="s">
        <v>123</v>
      </c>
      <c r="H102" s="209">
        <v>1085.7000000000001</v>
      </c>
      <c r="I102" s="210"/>
      <c r="J102" s="211">
        <f>ROUND(I102*H102,2)</f>
        <v>0</v>
      </c>
      <c r="K102" s="207" t="s">
        <v>124</v>
      </c>
      <c r="L102" s="45"/>
      <c r="M102" s="212" t="s">
        <v>19</v>
      </c>
      <c r="N102" s="213" t="s">
        <v>42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0.22</v>
      </c>
      <c r="T102" s="215">
        <f>S102*H102</f>
        <v>238.85400000000001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125</v>
      </c>
      <c r="AT102" s="216" t="s">
        <v>120</v>
      </c>
      <c r="AU102" s="216" t="s">
        <v>81</v>
      </c>
      <c r="AY102" s="18" t="s">
        <v>118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79</v>
      </c>
      <c r="BK102" s="217">
        <f>ROUND(I102*H102,2)</f>
        <v>0</v>
      </c>
      <c r="BL102" s="18" t="s">
        <v>125</v>
      </c>
      <c r="BM102" s="216" t="s">
        <v>145</v>
      </c>
    </row>
    <row r="103" s="2" customFormat="1">
      <c r="A103" s="39"/>
      <c r="B103" s="40"/>
      <c r="C103" s="41"/>
      <c r="D103" s="218" t="s">
        <v>127</v>
      </c>
      <c r="E103" s="41"/>
      <c r="F103" s="219" t="s">
        <v>146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127</v>
      </c>
      <c r="AU103" s="18" t="s">
        <v>81</v>
      </c>
    </row>
    <row r="104" s="13" customFormat="1">
      <c r="A104" s="13"/>
      <c r="B104" s="223"/>
      <c r="C104" s="224"/>
      <c r="D104" s="225" t="s">
        <v>129</v>
      </c>
      <c r="E104" s="226" t="s">
        <v>19</v>
      </c>
      <c r="F104" s="227" t="s">
        <v>147</v>
      </c>
      <c r="G104" s="224"/>
      <c r="H104" s="228">
        <v>1085.7000000000001</v>
      </c>
      <c r="I104" s="229"/>
      <c r="J104" s="224"/>
      <c r="K104" s="224"/>
      <c r="L104" s="230"/>
      <c r="M104" s="231"/>
      <c r="N104" s="232"/>
      <c r="O104" s="232"/>
      <c r="P104" s="232"/>
      <c r="Q104" s="232"/>
      <c r="R104" s="232"/>
      <c r="S104" s="232"/>
      <c r="T104" s="23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4" t="s">
        <v>129</v>
      </c>
      <c r="AU104" s="234" t="s">
        <v>81</v>
      </c>
      <c r="AV104" s="13" t="s">
        <v>81</v>
      </c>
      <c r="AW104" s="13" t="s">
        <v>33</v>
      </c>
      <c r="AX104" s="13" t="s">
        <v>71</v>
      </c>
      <c r="AY104" s="234" t="s">
        <v>118</v>
      </c>
    </row>
    <row r="105" s="14" customFormat="1">
      <c r="A105" s="14"/>
      <c r="B105" s="235"/>
      <c r="C105" s="236"/>
      <c r="D105" s="225" t="s">
        <v>129</v>
      </c>
      <c r="E105" s="237" t="s">
        <v>19</v>
      </c>
      <c r="F105" s="238" t="s">
        <v>131</v>
      </c>
      <c r="G105" s="236"/>
      <c r="H105" s="239">
        <v>1085.7000000000001</v>
      </c>
      <c r="I105" s="240"/>
      <c r="J105" s="236"/>
      <c r="K105" s="236"/>
      <c r="L105" s="241"/>
      <c r="M105" s="242"/>
      <c r="N105" s="243"/>
      <c r="O105" s="243"/>
      <c r="P105" s="243"/>
      <c r="Q105" s="243"/>
      <c r="R105" s="243"/>
      <c r="S105" s="243"/>
      <c r="T105" s="24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5" t="s">
        <v>129</v>
      </c>
      <c r="AU105" s="245" t="s">
        <v>81</v>
      </c>
      <c r="AV105" s="14" t="s">
        <v>125</v>
      </c>
      <c r="AW105" s="14" t="s">
        <v>33</v>
      </c>
      <c r="AX105" s="14" t="s">
        <v>79</v>
      </c>
      <c r="AY105" s="245" t="s">
        <v>118</v>
      </c>
    </row>
    <row r="106" s="2" customFormat="1" ht="24.15" customHeight="1">
      <c r="A106" s="39"/>
      <c r="B106" s="40"/>
      <c r="C106" s="205" t="s">
        <v>148</v>
      </c>
      <c r="D106" s="205" t="s">
        <v>120</v>
      </c>
      <c r="E106" s="206" t="s">
        <v>143</v>
      </c>
      <c r="F106" s="207" t="s">
        <v>144</v>
      </c>
      <c r="G106" s="208" t="s">
        <v>123</v>
      </c>
      <c r="H106" s="209">
        <v>24</v>
      </c>
      <c r="I106" s="210"/>
      <c r="J106" s="211">
        <f>ROUND(I106*H106,2)</f>
        <v>0</v>
      </c>
      <c r="K106" s="207" t="s">
        <v>124</v>
      </c>
      <c r="L106" s="45"/>
      <c r="M106" s="212" t="s">
        <v>19</v>
      </c>
      <c r="N106" s="213" t="s">
        <v>42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0.22</v>
      </c>
      <c r="T106" s="215">
        <f>S106*H106</f>
        <v>5.2800000000000002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125</v>
      </c>
      <c r="AT106" s="216" t="s">
        <v>120</v>
      </c>
      <c r="AU106" s="216" t="s">
        <v>81</v>
      </c>
      <c r="AY106" s="18" t="s">
        <v>118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79</v>
      </c>
      <c r="BK106" s="217">
        <f>ROUND(I106*H106,2)</f>
        <v>0</v>
      </c>
      <c r="BL106" s="18" t="s">
        <v>125</v>
      </c>
      <c r="BM106" s="216" t="s">
        <v>149</v>
      </c>
    </row>
    <row r="107" s="2" customFormat="1">
      <c r="A107" s="39"/>
      <c r="B107" s="40"/>
      <c r="C107" s="41"/>
      <c r="D107" s="218" t="s">
        <v>127</v>
      </c>
      <c r="E107" s="41"/>
      <c r="F107" s="219" t="s">
        <v>146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127</v>
      </c>
      <c r="AU107" s="18" t="s">
        <v>81</v>
      </c>
    </row>
    <row r="108" s="13" customFormat="1">
      <c r="A108" s="13"/>
      <c r="B108" s="223"/>
      <c r="C108" s="224"/>
      <c r="D108" s="225" t="s">
        <v>129</v>
      </c>
      <c r="E108" s="226" t="s">
        <v>19</v>
      </c>
      <c r="F108" s="227" t="s">
        <v>150</v>
      </c>
      <c r="G108" s="224"/>
      <c r="H108" s="228">
        <v>24</v>
      </c>
      <c r="I108" s="229"/>
      <c r="J108" s="224"/>
      <c r="K108" s="224"/>
      <c r="L108" s="230"/>
      <c r="M108" s="231"/>
      <c r="N108" s="232"/>
      <c r="O108" s="232"/>
      <c r="P108" s="232"/>
      <c r="Q108" s="232"/>
      <c r="R108" s="232"/>
      <c r="S108" s="232"/>
      <c r="T108" s="23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4" t="s">
        <v>129</v>
      </c>
      <c r="AU108" s="234" t="s">
        <v>81</v>
      </c>
      <c r="AV108" s="13" t="s">
        <v>81</v>
      </c>
      <c r="AW108" s="13" t="s">
        <v>33</v>
      </c>
      <c r="AX108" s="13" t="s">
        <v>71</v>
      </c>
      <c r="AY108" s="234" t="s">
        <v>118</v>
      </c>
    </row>
    <row r="109" s="14" customFormat="1">
      <c r="A109" s="14"/>
      <c r="B109" s="235"/>
      <c r="C109" s="236"/>
      <c r="D109" s="225" t="s">
        <v>129</v>
      </c>
      <c r="E109" s="237" t="s">
        <v>19</v>
      </c>
      <c r="F109" s="238" t="s">
        <v>131</v>
      </c>
      <c r="G109" s="236"/>
      <c r="H109" s="239">
        <v>24</v>
      </c>
      <c r="I109" s="240"/>
      <c r="J109" s="236"/>
      <c r="K109" s="236"/>
      <c r="L109" s="241"/>
      <c r="M109" s="242"/>
      <c r="N109" s="243"/>
      <c r="O109" s="243"/>
      <c r="P109" s="243"/>
      <c r="Q109" s="243"/>
      <c r="R109" s="243"/>
      <c r="S109" s="243"/>
      <c r="T109" s="24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5" t="s">
        <v>129</v>
      </c>
      <c r="AU109" s="245" t="s">
        <v>81</v>
      </c>
      <c r="AV109" s="14" t="s">
        <v>125</v>
      </c>
      <c r="AW109" s="14" t="s">
        <v>33</v>
      </c>
      <c r="AX109" s="14" t="s">
        <v>79</v>
      </c>
      <c r="AY109" s="245" t="s">
        <v>118</v>
      </c>
    </row>
    <row r="110" s="2" customFormat="1" ht="37.8" customHeight="1">
      <c r="A110" s="39"/>
      <c r="B110" s="40"/>
      <c r="C110" s="205" t="s">
        <v>151</v>
      </c>
      <c r="D110" s="205" t="s">
        <v>120</v>
      </c>
      <c r="E110" s="206" t="s">
        <v>152</v>
      </c>
      <c r="F110" s="207" t="s">
        <v>153</v>
      </c>
      <c r="G110" s="208" t="s">
        <v>123</v>
      </c>
      <c r="H110" s="209">
        <v>282</v>
      </c>
      <c r="I110" s="210"/>
      <c r="J110" s="211">
        <f>ROUND(I110*H110,2)</f>
        <v>0</v>
      </c>
      <c r="K110" s="207" t="s">
        <v>124</v>
      </c>
      <c r="L110" s="45"/>
      <c r="M110" s="212" t="s">
        <v>19</v>
      </c>
      <c r="N110" s="213" t="s">
        <v>42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0.625</v>
      </c>
      <c r="T110" s="215">
        <f>S110*H110</f>
        <v>176.25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125</v>
      </c>
      <c r="AT110" s="216" t="s">
        <v>120</v>
      </c>
      <c r="AU110" s="216" t="s">
        <v>81</v>
      </c>
      <c r="AY110" s="18" t="s">
        <v>118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79</v>
      </c>
      <c r="BK110" s="217">
        <f>ROUND(I110*H110,2)</f>
        <v>0</v>
      </c>
      <c r="BL110" s="18" t="s">
        <v>125</v>
      </c>
      <c r="BM110" s="216" t="s">
        <v>154</v>
      </c>
    </row>
    <row r="111" s="2" customFormat="1">
      <c r="A111" s="39"/>
      <c r="B111" s="40"/>
      <c r="C111" s="41"/>
      <c r="D111" s="218" t="s">
        <v>127</v>
      </c>
      <c r="E111" s="41"/>
      <c r="F111" s="219" t="s">
        <v>155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127</v>
      </c>
      <c r="AU111" s="18" t="s">
        <v>81</v>
      </c>
    </row>
    <row r="112" s="13" customFormat="1">
      <c r="A112" s="13"/>
      <c r="B112" s="223"/>
      <c r="C112" s="224"/>
      <c r="D112" s="225" t="s">
        <v>129</v>
      </c>
      <c r="E112" s="226" t="s">
        <v>19</v>
      </c>
      <c r="F112" s="227" t="s">
        <v>156</v>
      </c>
      <c r="G112" s="224"/>
      <c r="H112" s="228">
        <v>282</v>
      </c>
      <c r="I112" s="229"/>
      <c r="J112" s="224"/>
      <c r="K112" s="224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129</v>
      </c>
      <c r="AU112" s="234" t="s">
        <v>81</v>
      </c>
      <c r="AV112" s="13" t="s">
        <v>81</v>
      </c>
      <c r="AW112" s="13" t="s">
        <v>33</v>
      </c>
      <c r="AX112" s="13" t="s">
        <v>71</v>
      </c>
      <c r="AY112" s="234" t="s">
        <v>118</v>
      </c>
    </row>
    <row r="113" s="14" customFormat="1">
      <c r="A113" s="14"/>
      <c r="B113" s="235"/>
      <c r="C113" s="236"/>
      <c r="D113" s="225" t="s">
        <v>129</v>
      </c>
      <c r="E113" s="237" t="s">
        <v>19</v>
      </c>
      <c r="F113" s="238" t="s">
        <v>131</v>
      </c>
      <c r="G113" s="236"/>
      <c r="H113" s="239">
        <v>282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129</v>
      </c>
      <c r="AU113" s="245" t="s">
        <v>81</v>
      </c>
      <c r="AV113" s="14" t="s">
        <v>125</v>
      </c>
      <c r="AW113" s="14" t="s">
        <v>33</v>
      </c>
      <c r="AX113" s="14" t="s">
        <v>79</v>
      </c>
      <c r="AY113" s="245" t="s">
        <v>118</v>
      </c>
    </row>
    <row r="114" s="2" customFormat="1" ht="33" customHeight="1">
      <c r="A114" s="39"/>
      <c r="B114" s="40"/>
      <c r="C114" s="205" t="s">
        <v>157</v>
      </c>
      <c r="D114" s="205" t="s">
        <v>120</v>
      </c>
      <c r="E114" s="206" t="s">
        <v>158</v>
      </c>
      <c r="F114" s="207" t="s">
        <v>159</v>
      </c>
      <c r="G114" s="208" t="s">
        <v>123</v>
      </c>
      <c r="H114" s="209">
        <v>282</v>
      </c>
      <c r="I114" s="210"/>
      <c r="J114" s="211">
        <f>ROUND(I114*H114,2)</f>
        <v>0</v>
      </c>
      <c r="K114" s="207" t="s">
        <v>124</v>
      </c>
      <c r="L114" s="45"/>
      <c r="M114" s="212" t="s">
        <v>19</v>
      </c>
      <c r="N114" s="213" t="s">
        <v>42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0.22</v>
      </c>
      <c r="T114" s="215">
        <f>S114*H114</f>
        <v>62.039999999999999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125</v>
      </c>
      <c r="AT114" s="216" t="s">
        <v>120</v>
      </c>
      <c r="AU114" s="216" t="s">
        <v>81</v>
      </c>
      <c r="AY114" s="18" t="s">
        <v>118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79</v>
      </c>
      <c r="BK114" s="217">
        <f>ROUND(I114*H114,2)</f>
        <v>0</v>
      </c>
      <c r="BL114" s="18" t="s">
        <v>125</v>
      </c>
      <c r="BM114" s="216" t="s">
        <v>160</v>
      </c>
    </row>
    <row r="115" s="2" customFormat="1">
      <c r="A115" s="39"/>
      <c r="B115" s="40"/>
      <c r="C115" s="41"/>
      <c r="D115" s="218" t="s">
        <v>127</v>
      </c>
      <c r="E115" s="41"/>
      <c r="F115" s="219" t="s">
        <v>161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127</v>
      </c>
      <c r="AU115" s="18" t="s">
        <v>81</v>
      </c>
    </row>
    <row r="116" s="13" customFormat="1">
      <c r="A116" s="13"/>
      <c r="B116" s="223"/>
      <c r="C116" s="224"/>
      <c r="D116" s="225" t="s">
        <v>129</v>
      </c>
      <c r="E116" s="226" t="s">
        <v>19</v>
      </c>
      <c r="F116" s="227" t="s">
        <v>162</v>
      </c>
      <c r="G116" s="224"/>
      <c r="H116" s="228">
        <v>282</v>
      </c>
      <c r="I116" s="229"/>
      <c r="J116" s="224"/>
      <c r="K116" s="224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129</v>
      </c>
      <c r="AU116" s="234" t="s">
        <v>81</v>
      </c>
      <c r="AV116" s="13" t="s">
        <v>81</v>
      </c>
      <c r="AW116" s="13" t="s">
        <v>33</v>
      </c>
      <c r="AX116" s="13" t="s">
        <v>71</v>
      </c>
      <c r="AY116" s="234" t="s">
        <v>118</v>
      </c>
    </row>
    <row r="117" s="14" customFormat="1">
      <c r="A117" s="14"/>
      <c r="B117" s="235"/>
      <c r="C117" s="236"/>
      <c r="D117" s="225" t="s">
        <v>129</v>
      </c>
      <c r="E117" s="237" t="s">
        <v>19</v>
      </c>
      <c r="F117" s="238" t="s">
        <v>131</v>
      </c>
      <c r="G117" s="236"/>
      <c r="H117" s="239">
        <v>282</v>
      </c>
      <c r="I117" s="240"/>
      <c r="J117" s="236"/>
      <c r="K117" s="236"/>
      <c r="L117" s="241"/>
      <c r="M117" s="242"/>
      <c r="N117" s="243"/>
      <c r="O117" s="243"/>
      <c r="P117" s="243"/>
      <c r="Q117" s="243"/>
      <c r="R117" s="243"/>
      <c r="S117" s="243"/>
      <c r="T117" s="24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5" t="s">
        <v>129</v>
      </c>
      <c r="AU117" s="245" t="s">
        <v>81</v>
      </c>
      <c r="AV117" s="14" t="s">
        <v>125</v>
      </c>
      <c r="AW117" s="14" t="s">
        <v>33</v>
      </c>
      <c r="AX117" s="14" t="s">
        <v>79</v>
      </c>
      <c r="AY117" s="245" t="s">
        <v>118</v>
      </c>
    </row>
    <row r="118" s="2" customFormat="1" ht="24.15" customHeight="1">
      <c r="A118" s="39"/>
      <c r="B118" s="40"/>
      <c r="C118" s="205" t="s">
        <v>163</v>
      </c>
      <c r="D118" s="205" t="s">
        <v>120</v>
      </c>
      <c r="E118" s="206" t="s">
        <v>164</v>
      </c>
      <c r="F118" s="207" t="s">
        <v>165</v>
      </c>
      <c r="G118" s="208" t="s">
        <v>166</v>
      </c>
      <c r="H118" s="209">
        <v>564</v>
      </c>
      <c r="I118" s="210"/>
      <c r="J118" s="211">
        <f>ROUND(I118*H118,2)</f>
        <v>0</v>
      </c>
      <c r="K118" s="207" t="s">
        <v>124</v>
      </c>
      <c r="L118" s="45"/>
      <c r="M118" s="212" t="s">
        <v>19</v>
      </c>
      <c r="N118" s="213" t="s">
        <v>42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0.20499999999999999</v>
      </c>
      <c r="T118" s="215">
        <f>S118*H118</f>
        <v>115.61999999999999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125</v>
      </c>
      <c r="AT118" s="216" t="s">
        <v>120</v>
      </c>
      <c r="AU118" s="216" t="s">
        <v>81</v>
      </c>
      <c r="AY118" s="18" t="s">
        <v>118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79</v>
      </c>
      <c r="BK118" s="217">
        <f>ROUND(I118*H118,2)</f>
        <v>0</v>
      </c>
      <c r="BL118" s="18" t="s">
        <v>125</v>
      </c>
      <c r="BM118" s="216" t="s">
        <v>167</v>
      </c>
    </row>
    <row r="119" s="2" customFormat="1">
      <c r="A119" s="39"/>
      <c r="B119" s="40"/>
      <c r="C119" s="41"/>
      <c r="D119" s="218" t="s">
        <v>127</v>
      </c>
      <c r="E119" s="41"/>
      <c r="F119" s="219" t="s">
        <v>168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127</v>
      </c>
      <c r="AU119" s="18" t="s">
        <v>81</v>
      </c>
    </row>
    <row r="120" s="13" customFormat="1">
      <c r="A120" s="13"/>
      <c r="B120" s="223"/>
      <c r="C120" s="224"/>
      <c r="D120" s="225" t="s">
        <v>129</v>
      </c>
      <c r="E120" s="226" t="s">
        <v>19</v>
      </c>
      <c r="F120" s="227" t="s">
        <v>169</v>
      </c>
      <c r="G120" s="224"/>
      <c r="H120" s="228">
        <v>564</v>
      </c>
      <c r="I120" s="229"/>
      <c r="J120" s="224"/>
      <c r="K120" s="224"/>
      <c r="L120" s="230"/>
      <c r="M120" s="231"/>
      <c r="N120" s="232"/>
      <c r="O120" s="232"/>
      <c r="P120" s="232"/>
      <c r="Q120" s="232"/>
      <c r="R120" s="232"/>
      <c r="S120" s="232"/>
      <c r="T120" s="23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4" t="s">
        <v>129</v>
      </c>
      <c r="AU120" s="234" t="s">
        <v>81</v>
      </c>
      <c r="AV120" s="13" t="s">
        <v>81</v>
      </c>
      <c r="AW120" s="13" t="s">
        <v>33</v>
      </c>
      <c r="AX120" s="13" t="s">
        <v>71</v>
      </c>
      <c r="AY120" s="234" t="s">
        <v>118</v>
      </c>
    </row>
    <row r="121" s="14" customFormat="1">
      <c r="A121" s="14"/>
      <c r="B121" s="235"/>
      <c r="C121" s="236"/>
      <c r="D121" s="225" t="s">
        <v>129</v>
      </c>
      <c r="E121" s="237" t="s">
        <v>19</v>
      </c>
      <c r="F121" s="238" t="s">
        <v>131</v>
      </c>
      <c r="G121" s="236"/>
      <c r="H121" s="239">
        <v>564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5" t="s">
        <v>129</v>
      </c>
      <c r="AU121" s="245" t="s">
        <v>81</v>
      </c>
      <c r="AV121" s="14" t="s">
        <v>125</v>
      </c>
      <c r="AW121" s="14" t="s">
        <v>33</v>
      </c>
      <c r="AX121" s="14" t="s">
        <v>79</v>
      </c>
      <c r="AY121" s="245" t="s">
        <v>118</v>
      </c>
    </row>
    <row r="122" s="2" customFormat="1" ht="16.5" customHeight="1">
      <c r="A122" s="39"/>
      <c r="B122" s="40"/>
      <c r="C122" s="205" t="s">
        <v>170</v>
      </c>
      <c r="D122" s="205" t="s">
        <v>120</v>
      </c>
      <c r="E122" s="206" t="s">
        <v>171</v>
      </c>
      <c r="F122" s="207" t="s">
        <v>172</v>
      </c>
      <c r="G122" s="208" t="s">
        <v>123</v>
      </c>
      <c r="H122" s="209">
        <v>10</v>
      </c>
      <c r="I122" s="210"/>
      <c r="J122" s="211">
        <f>ROUND(I122*H122,2)</f>
        <v>0</v>
      </c>
      <c r="K122" s="207" t="s">
        <v>124</v>
      </c>
      <c r="L122" s="45"/>
      <c r="M122" s="212" t="s">
        <v>19</v>
      </c>
      <c r="N122" s="213" t="s">
        <v>42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125</v>
      </c>
      <c r="AT122" s="216" t="s">
        <v>120</v>
      </c>
      <c r="AU122" s="216" t="s">
        <v>81</v>
      </c>
      <c r="AY122" s="18" t="s">
        <v>118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79</v>
      </c>
      <c r="BK122" s="217">
        <f>ROUND(I122*H122,2)</f>
        <v>0</v>
      </c>
      <c r="BL122" s="18" t="s">
        <v>125</v>
      </c>
      <c r="BM122" s="216" t="s">
        <v>173</v>
      </c>
    </row>
    <row r="123" s="2" customFormat="1">
      <c r="A123" s="39"/>
      <c r="B123" s="40"/>
      <c r="C123" s="41"/>
      <c r="D123" s="218" t="s">
        <v>127</v>
      </c>
      <c r="E123" s="41"/>
      <c r="F123" s="219" t="s">
        <v>174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127</v>
      </c>
      <c r="AU123" s="18" t="s">
        <v>81</v>
      </c>
    </row>
    <row r="124" s="13" customFormat="1">
      <c r="A124" s="13"/>
      <c r="B124" s="223"/>
      <c r="C124" s="224"/>
      <c r="D124" s="225" t="s">
        <v>129</v>
      </c>
      <c r="E124" s="226" t="s">
        <v>19</v>
      </c>
      <c r="F124" s="227" t="s">
        <v>175</v>
      </c>
      <c r="G124" s="224"/>
      <c r="H124" s="228">
        <v>10</v>
      </c>
      <c r="I124" s="229"/>
      <c r="J124" s="224"/>
      <c r="K124" s="224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129</v>
      </c>
      <c r="AU124" s="234" t="s">
        <v>81</v>
      </c>
      <c r="AV124" s="13" t="s">
        <v>81</v>
      </c>
      <c r="AW124" s="13" t="s">
        <v>33</v>
      </c>
      <c r="AX124" s="13" t="s">
        <v>71</v>
      </c>
      <c r="AY124" s="234" t="s">
        <v>118</v>
      </c>
    </row>
    <row r="125" s="14" customFormat="1">
      <c r="A125" s="14"/>
      <c r="B125" s="235"/>
      <c r="C125" s="236"/>
      <c r="D125" s="225" t="s">
        <v>129</v>
      </c>
      <c r="E125" s="237" t="s">
        <v>19</v>
      </c>
      <c r="F125" s="238" t="s">
        <v>131</v>
      </c>
      <c r="G125" s="236"/>
      <c r="H125" s="239">
        <v>10</v>
      </c>
      <c r="I125" s="240"/>
      <c r="J125" s="236"/>
      <c r="K125" s="236"/>
      <c r="L125" s="241"/>
      <c r="M125" s="242"/>
      <c r="N125" s="243"/>
      <c r="O125" s="243"/>
      <c r="P125" s="243"/>
      <c r="Q125" s="243"/>
      <c r="R125" s="243"/>
      <c r="S125" s="243"/>
      <c r="T125" s="24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5" t="s">
        <v>129</v>
      </c>
      <c r="AU125" s="245" t="s">
        <v>81</v>
      </c>
      <c r="AV125" s="14" t="s">
        <v>125</v>
      </c>
      <c r="AW125" s="14" t="s">
        <v>33</v>
      </c>
      <c r="AX125" s="14" t="s">
        <v>79</v>
      </c>
      <c r="AY125" s="245" t="s">
        <v>118</v>
      </c>
    </row>
    <row r="126" s="2" customFormat="1" ht="37.8" customHeight="1">
      <c r="A126" s="39"/>
      <c r="B126" s="40"/>
      <c r="C126" s="205" t="s">
        <v>176</v>
      </c>
      <c r="D126" s="205" t="s">
        <v>120</v>
      </c>
      <c r="E126" s="206" t="s">
        <v>177</v>
      </c>
      <c r="F126" s="207" t="s">
        <v>178</v>
      </c>
      <c r="G126" s="208" t="s">
        <v>179</v>
      </c>
      <c r="H126" s="209">
        <v>2</v>
      </c>
      <c r="I126" s="210"/>
      <c r="J126" s="211">
        <f>ROUND(I126*H126,2)</f>
        <v>0</v>
      </c>
      <c r="K126" s="207" t="s">
        <v>124</v>
      </c>
      <c r="L126" s="45"/>
      <c r="M126" s="212" t="s">
        <v>19</v>
      </c>
      <c r="N126" s="213" t="s">
        <v>42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125</v>
      </c>
      <c r="AT126" s="216" t="s">
        <v>120</v>
      </c>
      <c r="AU126" s="216" t="s">
        <v>81</v>
      </c>
      <c r="AY126" s="18" t="s">
        <v>118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79</v>
      </c>
      <c r="BK126" s="217">
        <f>ROUND(I126*H126,2)</f>
        <v>0</v>
      </c>
      <c r="BL126" s="18" t="s">
        <v>125</v>
      </c>
      <c r="BM126" s="216" t="s">
        <v>180</v>
      </c>
    </row>
    <row r="127" s="2" customFormat="1">
      <c r="A127" s="39"/>
      <c r="B127" s="40"/>
      <c r="C127" s="41"/>
      <c r="D127" s="218" t="s">
        <v>127</v>
      </c>
      <c r="E127" s="41"/>
      <c r="F127" s="219" t="s">
        <v>181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127</v>
      </c>
      <c r="AU127" s="18" t="s">
        <v>81</v>
      </c>
    </row>
    <row r="128" s="13" customFormat="1">
      <c r="A128" s="13"/>
      <c r="B128" s="223"/>
      <c r="C128" s="224"/>
      <c r="D128" s="225" t="s">
        <v>129</v>
      </c>
      <c r="E128" s="226" t="s">
        <v>19</v>
      </c>
      <c r="F128" s="227" t="s">
        <v>182</v>
      </c>
      <c r="G128" s="224"/>
      <c r="H128" s="228">
        <v>2</v>
      </c>
      <c r="I128" s="229"/>
      <c r="J128" s="224"/>
      <c r="K128" s="224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129</v>
      </c>
      <c r="AU128" s="234" t="s">
        <v>81</v>
      </c>
      <c r="AV128" s="13" t="s">
        <v>81</v>
      </c>
      <c r="AW128" s="13" t="s">
        <v>33</v>
      </c>
      <c r="AX128" s="13" t="s">
        <v>71</v>
      </c>
      <c r="AY128" s="234" t="s">
        <v>118</v>
      </c>
    </row>
    <row r="129" s="14" customFormat="1">
      <c r="A129" s="14"/>
      <c r="B129" s="235"/>
      <c r="C129" s="236"/>
      <c r="D129" s="225" t="s">
        <v>129</v>
      </c>
      <c r="E129" s="237" t="s">
        <v>19</v>
      </c>
      <c r="F129" s="238" t="s">
        <v>131</v>
      </c>
      <c r="G129" s="236"/>
      <c r="H129" s="239">
        <v>2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5" t="s">
        <v>129</v>
      </c>
      <c r="AU129" s="245" t="s">
        <v>81</v>
      </c>
      <c r="AV129" s="14" t="s">
        <v>125</v>
      </c>
      <c r="AW129" s="14" t="s">
        <v>33</v>
      </c>
      <c r="AX129" s="14" t="s">
        <v>79</v>
      </c>
      <c r="AY129" s="245" t="s">
        <v>118</v>
      </c>
    </row>
    <row r="130" s="2" customFormat="1" ht="37.8" customHeight="1">
      <c r="A130" s="39"/>
      <c r="B130" s="40"/>
      <c r="C130" s="205" t="s">
        <v>183</v>
      </c>
      <c r="D130" s="205" t="s">
        <v>120</v>
      </c>
      <c r="E130" s="206" t="s">
        <v>184</v>
      </c>
      <c r="F130" s="207" t="s">
        <v>185</v>
      </c>
      <c r="G130" s="208" t="s">
        <v>179</v>
      </c>
      <c r="H130" s="209">
        <v>2</v>
      </c>
      <c r="I130" s="210"/>
      <c r="J130" s="211">
        <f>ROUND(I130*H130,2)</f>
        <v>0</v>
      </c>
      <c r="K130" s="207" t="s">
        <v>124</v>
      </c>
      <c r="L130" s="45"/>
      <c r="M130" s="212" t="s">
        <v>19</v>
      </c>
      <c r="N130" s="213" t="s">
        <v>42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125</v>
      </c>
      <c r="AT130" s="216" t="s">
        <v>120</v>
      </c>
      <c r="AU130" s="216" t="s">
        <v>81</v>
      </c>
      <c r="AY130" s="18" t="s">
        <v>118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79</v>
      </c>
      <c r="BK130" s="217">
        <f>ROUND(I130*H130,2)</f>
        <v>0</v>
      </c>
      <c r="BL130" s="18" t="s">
        <v>125</v>
      </c>
      <c r="BM130" s="216" t="s">
        <v>186</v>
      </c>
    </row>
    <row r="131" s="2" customFormat="1">
      <c r="A131" s="39"/>
      <c r="B131" s="40"/>
      <c r="C131" s="41"/>
      <c r="D131" s="218" t="s">
        <v>127</v>
      </c>
      <c r="E131" s="41"/>
      <c r="F131" s="219" t="s">
        <v>187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127</v>
      </c>
      <c r="AU131" s="18" t="s">
        <v>81</v>
      </c>
    </row>
    <row r="132" s="13" customFormat="1">
      <c r="A132" s="13"/>
      <c r="B132" s="223"/>
      <c r="C132" s="224"/>
      <c r="D132" s="225" t="s">
        <v>129</v>
      </c>
      <c r="E132" s="226" t="s">
        <v>19</v>
      </c>
      <c r="F132" s="227" t="s">
        <v>81</v>
      </c>
      <c r="G132" s="224"/>
      <c r="H132" s="228">
        <v>2</v>
      </c>
      <c r="I132" s="229"/>
      <c r="J132" s="224"/>
      <c r="K132" s="224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129</v>
      </c>
      <c r="AU132" s="234" t="s">
        <v>81</v>
      </c>
      <c r="AV132" s="13" t="s">
        <v>81</v>
      </c>
      <c r="AW132" s="13" t="s">
        <v>33</v>
      </c>
      <c r="AX132" s="13" t="s">
        <v>71</v>
      </c>
      <c r="AY132" s="234" t="s">
        <v>118</v>
      </c>
    </row>
    <row r="133" s="14" customFormat="1">
      <c r="A133" s="14"/>
      <c r="B133" s="235"/>
      <c r="C133" s="236"/>
      <c r="D133" s="225" t="s">
        <v>129</v>
      </c>
      <c r="E133" s="237" t="s">
        <v>19</v>
      </c>
      <c r="F133" s="238" t="s">
        <v>131</v>
      </c>
      <c r="G133" s="236"/>
      <c r="H133" s="239">
        <v>2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5" t="s">
        <v>129</v>
      </c>
      <c r="AU133" s="245" t="s">
        <v>81</v>
      </c>
      <c r="AV133" s="14" t="s">
        <v>125</v>
      </c>
      <c r="AW133" s="14" t="s">
        <v>33</v>
      </c>
      <c r="AX133" s="14" t="s">
        <v>79</v>
      </c>
      <c r="AY133" s="245" t="s">
        <v>118</v>
      </c>
    </row>
    <row r="134" s="2" customFormat="1" ht="24.15" customHeight="1">
      <c r="A134" s="39"/>
      <c r="B134" s="40"/>
      <c r="C134" s="205" t="s">
        <v>8</v>
      </c>
      <c r="D134" s="205" t="s">
        <v>120</v>
      </c>
      <c r="E134" s="206" t="s">
        <v>188</v>
      </c>
      <c r="F134" s="207" t="s">
        <v>189</v>
      </c>
      <c r="G134" s="208" t="s">
        <v>190</v>
      </c>
      <c r="H134" s="209">
        <v>3.6000000000000001</v>
      </c>
      <c r="I134" s="210"/>
      <c r="J134" s="211">
        <f>ROUND(I134*H134,2)</f>
        <v>0</v>
      </c>
      <c r="K134" s="207" t="s">
        <v>124</v>
      </c>
      <c r="L134" s="45"/>
      <c r="M134" s="212" t="s">
        <v>19</v>
      </c>
      <c r="N134" s="213" t="s">
        <v>42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125</v>
      </c>
      <c r="AT134" s="216" t="s">
        <v>120</v>
      </c>
      <c r="AU134" s="216" t="s">
        <v>81</v>
      </c>
      <c r="AY134" s="18" t="s">
        <v>118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79</v>
      </c>
      <c r="BK134" s="217">
        <f>ROUND(I134*H134,2)</f>
        <v>0</v>
      </c>
      <c r="BL134" s="18" t="s">
        <v>125</v>
      </c>
      <c r="BM134" s="216" t="s">
        <v>191</v>
      </c>
    </row>
    <row r="135" s="2" customFormat="1">
      <c r="A135" s="39"/>
      <c r="B135" s="40"/>
      <c r="C135" s="41"/>
      <c r="D135" s="218" t="s">
        <v>127</v>
      </c>
      <c r="E135" s="41"/>
      <c r="F135" s="219" t="s">
        <v>192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127</v>
      </c>
      <c r="AU135" s="18" t="s">
        <v>81</v>
      </c>
    </row>
    <row r="136" s="13" customFormat="1">
      <c r="A136" s="13"/>
      <c r="B136" s="223"/>
      <c r="C136" s="224"/>
      <c r="D136" s="225" t="s">
        <v>129</v>
      </c>
      <c r="E136" s="226" t="s">
        <v>19</v>
      </c>
      <c r="F136" s="227" t="s">
        <v>193</v>
      </c>
      <c r="G136" s="224"/>
      <c r="H136" s="228">
        <v>3.6000000000000001</v>
      </c>
      <c r="I136" s="229"/>
      <c r="J136" s="224"/>
      <c r="K136" s="224"/>
      <c r="L136" s="230"/>
      <c r="M136" s="231"/>
      <c r="N136" s="232"/>
      <c r="O136" s="232"/>
      <c r="P136" s="232"/>
      <c r="Q136" s="232"/>
      <c r="R136" s="232"/>
      <c r="S136" s="232"/>
      <c r="T136" s="23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4" t="s">
        <v>129</v>
      </c>
      <c r="AU136" s="234" t="s">
        <v>81</v>
      </c>
      <c r="AV136" s="13" t="s">
        <v>81</v>
      </c>
      <c r="AW136" s="13" t="s">
        <v>33</v>
      </c>
      <c r="AX136" s="13" t="s">
        <v>71</v>
      </c>
      <c r="AY136" s="234" t="s">
        <v>118</v>
      </c>
    </row>
    <row r="137" s="14" customFormat="1">
      <c r="A137" s="14"/>
      <c r="B137" s="235"/>
      <c r="C137" s="236"/>
      <c r="D137" s="225" t="s">
        <v>129</v>
      </c>
      <c r="E137" s="237" t="s">
        <v>19</v>
      </c>
      <c r="F137" s="238" t="s">
        <v>131</v>
      </c>
      <c r="G137" s="236"/>
      <c r="H137" s="239">
        <v>3.6000000000000001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5" t="s">
        <v>129</v>
      </c>
      <c r="AU137" s="245" t="s">
        <v>81</v>
      </c>
      <c r="AV137" s="14" t="s">
        <v>125</v>
      </c>
      <c r="AW137" s="14" t="s">
        <v>33</v>
      </c>
      <c r="AX137" s="14" t="s">
        <v>79</v>
      </c>
      <c r="AY137" s="245" t="s">
        <v>118</v>
      </c>
    </row>
    <row r="138" s="2" customFormat="1" ht="16.5" customHeight="1">
      <c r="A138" s="39"/>
      <c r="B138" s="40"/>
      <c r="C138" s="205" t="s">
        <v>194</v>
      </c>
      <c r="D138" s="205" t="s">
        <v>120</v>
      </c>
      <c r="E138" s="206" t="s">
        <v>195</v>
      </c>
      <c r="F138" s="207" t="s">
        <v>196</v>
      </c>
      <c r="G138" s="208" t="s">
        <v>123</v>
      </c>
      <c r="H138" s="209">
        <v>10</v>
      </c>
      <c r="I138" s="210"/>
      <c r="J138" s="211">
        <f>ROUND(I138*H138,2)</f>
        <v>0</v>
      </c>
      <c r="K138" s="207" t="s">
        <v>124</v>
      </c>
      <c r="L138" s="45"/>
      <c r="M138" s="212" t="s">
        <v>19</v>
      </c>
      <c r="N138" s="213" t="s">
        <v>42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125</v>
      </c>
      <c r="AT138" s="216" t="s">
        <v>120</v>
      </c>
      <c r="AU138" s="216" t="s">
        <v>81</v>
      </c>
      <c r="AY138" s="18" t="s">
        <v>118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79</v>
      </c>
      <c r="BK138" s="217">
        <f>ROUND(I138*H138,2)</f>
        <v>0</v>
      </c>
      <c r="BL138" s="18" t="s">
        <v>125</v>
      </c>
      <c r="BM138" s="216" t="s">
        <v>197</v>
      </c>
    </row>
    <row r="139" s="2" customFormat="1">
      <c r="A139" s="39"/>
      <c r="B139" s="40"/>
      <c r="C139" s="41"/>
      <c r="D139" s="218" t="s">
        <v>127</v>
      </c>
      <c r="E139" s="41"/>
      <c r="F139" s="219" t="s">
        <v>198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127</v>
      </c>
      <c r="AU139" s="18" t="s">
        <v>81</v>
      </c>
    </row>
    <row r="140" s="13" customFormat="1">
      <c r="A140" s="13"/>
      <c r="B140" s="223"/>
      <c r="C140" s="224"/>
      <c r="D140" s="225" t="s">
        <v>129</v>
      </c>
      <c r="E140" s="226" t="s">
        <v>19</v>
      </c>
      <c r="F140" s="227" t="s">
        <v>199</v>
      </c>
      <c r="G140" s="224"/>
      <c r="H140" s="228">
        <v>10</v>
      </c>
      <c r="I140" s="229"/>
      <c r="J140" s="224"/>
      <c r="K140" s="224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129</v>
      </c>
      <c r="AU140" s="234" t="s">
        <v>81</v>
      </c>
      <c r="AV140" s="13" t="s">
        <v>81</v>
      </c>
      <c r="AW140" s="13" t="s">
        <v>33</v>
      </c>
      <c r="AX140" s="13" t="s">
        <v>71</v>
      </c>
      <c r="AY140" s="234" t="s">
        <v>118</v>
      </c>
    </row>
    <row r="141" s="14" customFormat="1">
      <c r="A141" s="14"/>
      <c r="B141" s="235"/>
      <c r="C141" s="236"/>
      <c r="D141" s="225" t="s">
        <v>129</v>
      </c>
      <c r="E141" s="237" t="s">
        <v>19</v>
      </c>
      <c r="F141" s="238" t="s">
        <v>131</v>
      </c>
      <c r="G141" s="236"/>
      <c r="H141" s="239">
        <v>10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5" t="s">
        <v>129</v>
      </c>
      <c r="AU141" s="245" t="s">
        <v>81</v>
      </c>
      <c r="AV141" s="14" t="s">
        <v>125</v>
      </c>
      <c r="AW141" s="14" t="s">
        <v>33</v>
      </c>
      <c r="AX141" s="14" t="s">
        <v>79</v>
      </c>
      <c r="AY141" s="245" t="s">
        <v>118</v>
      </c>
    </row>
    <row r="142" s="2" customFormat="1" ht="16.5" customHeight="1">
      <c r="A142" s="39"/>
      <c r="B142" s="40"/>
      <c r="C142" s="205" t="s">
        <v>200</v>
      </c>
      <c r="D142" s="205" t="s">
        <v>120</v>
      </c>
      <c r="E142" s="206" t="s">
        <v>201</v>
      </c>
      <c r="F142" s="207" t="s">
        <v>202</v>
      </c>
      <c r="G142" s="208" t="s">
        <v>123</v>
      </c>
      <c r="H142" s="209">
        <v>1436.8</v>
      </c>
      <c r="I142" s="210"/>
      <c r="J142" s="211">
        <f>ROUND(I142*H142,2)</f>
        <v>0</v>
      </c>
      <c r="K142" s="207" t="s">
        <v>124</v>
      </c>
      <c r="L142" s="45"/>
      <c r="M142" s="212" t="s">
        <v>19</v>
      </c>
      <c r="N142" s="213" t="s">
        <v>42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125</v>
      </c>
      <c r="AT142" s="216" t="s">
        <v>120</v>
      </c>
      <c r="AU142" s="216" t="s">
        <v>81</v>
      </c>
      <c r="AY142" s="18" t="s">
        <v>118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79</v>
      </c>
      <c r="BK142" s="217">
        <f>ROUND(I142*H142,2)</f>
        <v>0</v>
      </c>
      <c r="BL142" s="18" t="s">
        <v>125</v>
      </c>
      <c r="BM142" s="216" t="s">
        <v>203</v>
      </c>
    </row>
    <row r="143" s="2" customFormat="1">
      <c r="A143" s="39"/>
      <c r="B143" s="40"/>
      <c r="C143" s="41"/>
      <c r="D143" s="218" t="s">
        <v>127</v>
      </c>
      <c r="E143" s="41"/>
      <c r="F143" s="219" t="s">
        <v>204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127</v>
      </c>
      <c r="AU143" s="18" t="s">
        <v>81</v>
      </c>
    </row>
    <row r="144" s="13" customFormat="1">
      <c r="A144" s="13"/>
      <c r="B144" s="223"/>
      <c r="C144" s="224"/>
      <c r="D144" s="225" t="s">
        <v>129</v>
      </c>
      <c r="E144" s="226" t="s">
        <v>19</v>
      </c>
      <c r="F144" s="227" t="s">
        <v>205</v>
      </c>
      <c r="G144" s="224"/>
      <c r="H144" s="228">
        <v>1436.8</v>
      </c>
      <c r="I144" s="229"/>
      <c r="J144" s="224"/>
      <c r="K144" s="224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129</v>
      </c>
      <c r="AU144" s="234" t="s">
        <v>81</v>
      </c>
      <c r="AV144" s="13" t="s">
        <v>81</v>
      </c>
      <c r="AW144" s="13" t="s">
        <v>33</v>
      </c>
      <c r="AX144" s="13" t="s">
        <v>71</v>
      </c>
      <c r="AY144" s="234" t="s">
        <v>118</v>
      </c>
    </row>
    <row r="145" s="14" customFormat="1">
      <c r="A145" s="14"/>
      <c r="B145" s="235"/>
      <c r="C145" s="236"/>
      <c r="D145" s="225" t="s">
        <v>129</v>
      </c>
      <c r="E145" s="237" t="s">
        <v>19</v>
      </c>
      <c r="F145" s="238" t="s">
        <v>131</v>
      </c>
      <c r="G145" s="236"/>
      <c r="H145" s="239">
        <v>1436.8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5" t="s">
        <v>129</v>
      </c>
      <c r="AU145" s="245" t="s">
        <v>81</v>
      </c>
      <c r="AV145" s="14" t="s">
        <v>125</v>
      </c>
      <c r="AW145" s="14" t="s">
        <v>33</v>
      </c>
      <c r="AX145" s="14" t="s">
        <v>79</v>
      </c>
      <c r="AY145" s="245" t="s">
        <v>118</v>
      </c>
    </row>
    <row r="146" s="2" customFormat="1" ht="24.15" customHeight="1">
      <c r="A146" s="39"/>
      <c r="B146" s="40"/>
      <c r="C146" s="205" t="s">
        <v>206</v>
      </c>
      <c r="D146" s="205" t="s">
        <v>120</v>
      </c>
      <c r="E146" s="206" t="s">
        <v>207</v>
      </c>
      <c r="F146" s="207" t="s">
        <v>208</v>
      </c>
      <c r="G146" s="208" t="s">
        <v>123</v>
      </c>
      <c r="H146" s="209">
        <v>10</v>
      </c>
      <c r="I146" s="210"/>
      <c r="J146" s="211">
        <f>ROUND(I146*H146,2)</f>
        <v>0</v>
      </c>
      <c r="K146" s="207" t="s">
        <v>124</v>
      </c>
      <c r="L146" s="45"/>
      <c r="M146" s="212" t="s">
        <v>19</v>
      </c>
      <c r="N146" s="213" t="s">
        <v>42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125</v>
      </c>
      <c r="AT146" s="216" t="s">
        <v>120</v>
      </c>
      <c r="AU146" s="216" t="s">
        <v>81</v>
      </c>
      <c r="AY146" s="18" t="s">
        <v>118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79</v>
      </c>
      <c r="BK146" s="217">
        <f>ROUND(I146*H146,2)</f>
        <v>0</v>
      </c>
      <c r="BL146" s="18" t="s">
        <v>125</v>
      </c>
      <c r="BM146" s="216" t="s">
        <v>209</v>
      </c>
    </row>
    <row r="147" s="2" customFormat="1">
      <c r="A147" s="39"/>
      <c r="B147" s="40"/>
      <c r="C147" s="41"/>
      <c r="D147" s="218" t="s">
        <v>127</v>
      </c>
      <c r="E147" s="41"/>
      <c r="F147" s="219" t="s">
        <v>210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127</v>
      </c>
      <c r="AU147" s="18" t="s">
        <v>81</v>
      </c>
    </row>
    <row r="148" s="13" customFormat="1">
      <c r="A148" s="13"/>
      <c r="B148" s="223"/>
      <c r="C148" s="224"/>
      <c r="D148" s="225" t="s">
        <v>129</v>
      </c>
      <c r="E148" s="226" t="s">
        <v>19</v>
      </c>
      <c r="F148" s="227" t="s">
        <v>211</v>
      </c>
      <c r="G148" s="224"/>
      <c r="H148" s="228">
        <v>10</v>
      </c>
      <c r="I148" s="229"/>
      <c r="J148" s="224"/>
      <c r="K148" s="224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129</v>
      </c>
      <c r="AU148" s="234" t="s">
        <v>81</v>
      </c>
      <c r="AV148" s="13" t="s">
        <v>81</v>
      </c>
      <c r="AW148" s="13" t="s">
        <v>33</v>
      </c>
      <c r="AX148" s="13" t="s">
        <v>71</v>
      </c>
      <c r="AY148" s="234" t="s">
        <v>118</v>
      </c>
    </row>
    <row r="149" s="14" customFormat="1">
      <c r="A149" s="14"/>
      <c r="B149" s="235"/>
      <c r="C149" s="236"/>
      <c r="D149" s="225" t="s">
        <v>129</v>
      </c>
      <c r="E149" s="237" t="s">
        <v>19</v>
      </c>
      <c r="F149" s="238" t="s">
        <v>131</v>
      </c>
      <c r="G149" s="236"/>
      <c r="H149" s="239">
        <v>10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5" t="s">
        <v>129</v>
      </c>
      <c r="AU149" s="245" t="s">
        <v>81</v>
      </c>
      <c r="AV149" s="14" t="s">
        <v>125</v>
      </c>
      <c r="AW149" s="14" t="s">
        <v>33</v>
      </c>
      <c r="AX149" s="14" t="s">
        <v>79</v>
      </c>
      <c r="AY149" s="245" t="s">
        <v>118</v>
      </c>
    </row>
    <row r="150" s="2" customFormat="1" ht="16.5" customHeight="1">
      <c r="A150" s="39"/>
      <c r="B150" s="40"/>
      <c r="C150" s="246" t="s">
        <v>212</v>
      </c>
      <c r="D150" s="246" t="s">
        <v>213</v>
      </c>
      <c r="E150" s="247" t="s">
        <v>214</v>
      </c>
      <c r="F150" s="248" t="s">
        <v>215</v>
      </c>
      <c r="G150" s="249" t="s">
        <v>216</v>
      </c>
      <c r="H150" s="250">
        <v>0.20000000000000001</v>
      </c>
      <c r="I150" s="251"/>
      <c r="J150" s="252">
        <f>ROUND(I150*H150,2)</f>
        <v>0</v>
      </c>
      <c r="K150" s="248" t="s">
        <v>124</v>
      </c>
      <c r="L150" s="253"/>
      <c r="M150" s="254" t="s">
        <v>19</v>
      </c>
      <c r="N150" s="255" t="s">
        <v>42</v>
      </c>
      <c r="O150" s="85"/>
      <c r="P150" s="214">
        <f>O150*H150</f>
        <v>0</v>
      </c>
      <c r="Q150" s="214">
        <v>0.001</v>
      </c>
      <c r="R150" s="214">
        <f>Q150*H150</f>
        <v>0.00020000000000000001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163</v>
      </c>
      <c r="AT150" s="216" t="s">
        <v>213</v>
      </c>
      <c r="AU150" s="216" t="s">
        <v>81</v>
      </c>
      <c r="AY150" s="18" t="s">
        <v>118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79</v>
      </c>
      <c r="BK150" s="217">
        <f>ROUND(I150*H150,2)</f>
        <v>0</v>
      </c>
      <c r="BL150" s="18" t="s">
        <v>125</v>
      </c>
      <c r="BM150" s="216" t="s">
        <v>217</v>
      </c>
    </row>
    <row r="151" s="13" customFormat="1">
      <c r="A151" s="13"/>
      <c r="B151" s="223"/>
      <c r="C151" s="224"/>
      <c r="D151" s="225" t="s">
        <v>129</v>
      </c>
      <c r="E151" s="226" t="s">
        <v>19</v>
      </c>
      <c r="F151" s="227" t="s">
        <v>218</v>
      </c>
      <c r="G151" s="224"/>
      <c r="H151" s="228">
        <v>0.20000000000000001</v>
      </c>
      <c r="I151" s="229"/>
      <c r="J151" s="224"/>
      <c r="K151" s="224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129</v>
      </c>
      <c r="AU151" s="234" t="s">
        <v>81</v>
      </c>
      <c r="AV151" s="13" t="s">
        <v>81</v>
      </c>
      <c r="AW151" s="13" t="s">
        <v>33</v>
      </c>
      <c r="AX151" s="13" t="s">
        <v>71</v>
      </c>
      <c r="AY151" s="234" t="s">
        <v>118</v>
      </c>
    </row>
    <row r="152" s="14" customFormat="1">
      <c r="A152" s="14"/>
      <c r="B152" s="235"/>
      <c r="C152" s="236"/>
      <c r="D152" s="225" t="s">
        <v>129</v>
      </c>
      <c r="E152" s="237" t="s">
        <v>19</v>
      </c>
      <c r="F152" s="238" t="s">
        <v>131</v>
      </c>
      <c r="G152" s="236"/>
      <c r="H152" s="239">
        <v>0.20000000000000001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5" t="s">
        <v>129</v>
      </c>
      <c r="AU152" s="245" t="s">
        <v>81</v>
      </c>
      <c r="AV152" s="14" t="s">
        <v>125</v>
      </c>
      <c r="AW152" s="14" t="s">
        <v>33</v>
      </c>
      <c r="AX152" s="14" t="s">
        <v>79</v>
      </c>
      <c r="AY152" s="245" t="s">
        <v>118</v>
      </c>
    </row>
    <row r="153" s="2" customFormat="1" ht="24.15" customHeight="1">
      <c r="A153" s="39"/>
      <c r="B153" s="40"/>
      <c r="C153" s="205" t="s">
        <v>219</v>
      </c>
      <c r="D153" s="205" t="s">
        <v>120</v>
      </c>
      <c r="E153" s="206" t="s">
        <v>220</v>
      </c>
      <c r="F153" s="207" t="s">
        <v>221</v>
      </c>
      <c r="G153" s="208" t="s">
        <v>123</v>
      </c>
      <c r="H153" s="209">
        <v>10</v>
      </c>
      <c r="I153" s="210"/>
      <c r="J153" s="211">
        <f>ROUND(I153*H153,2)</f>
        <v>0</v>
      </c>
      <c r="K153" s="207" t="s">
        <v>124</v>
      </c>
      <c r="L153" s="45"/>
      <c r="M153" s="212" t="s">
        <v>19</v>
      </c>
      <c r="N153" s="213" t="s">
        <v>42</v>
      </c>
      <c r="O153" s="85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125</v>
      </c>
      <c r="AT153" s="216" t="s">
        <v>120</v>
      </c>
      <c r="AU153" s="216" t="s">
        <v>81</v>
      </c>
      <c r="AY153" s="18" t="s">
        <v>118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79</v>
      </c>
      <c r="BK153" s="217">
        <f>ROUND(I153*H153,2)</f>
        <v>0</v>
      </c>
      <c r="BL153" s="18" t="s">
        <v>125</v>
      </c>
      <c r="BM153" s="216" t="s">
        <v>222</v>
      </c>
    </row>
    <row r="154" s="2" customFormat="1">
      <c r="A154" s="39"/>
      <c r="B154" s="40"/>
      <c r="C154" s="41"/>
      <c r="D154" s="218" t="s">
        <v>127</v>
      </c>
      <c r="E154" s="41"/>
      <c r="F154" s="219" t="s">
        <v>223</v>
      </c>
      <c r="G154" s="41"/>
      <c r="H154" s="41"/>
      <c r="I154" s="220"/>
      <c r="J154" s="41"/>
      <c r="K154" s="41"/>
      <c r="L154" s="45"/>
      <c r="M154" s="221"/>
      <c r="N154" s="222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127</v>
      </c>
      <c r="AU154" s="18" t="s">
        <v>81</v>
      </c>
    </row>
    <row r="155" s="13" customFormat="1">
      <c r="A155" s="13"/>
      <c r="B155" s="223"/>
      <c r="C155" s="224"/>
      <c r="D155" s="225" t="s">
        <v>129</v>
      </c>
      <c r="E155" s="226" t="s">
        <v>19</v>
      </c>
      <c r="F155" s="227" t="s">
        <v>211</v>
      </c>
      <c r="G155" s="224"/>
      <c r="H155" s="228">
        <v>10</v>
      </c>
      <c r="I155" s="229"/>
      <c r="J155" s="224"/>
      <c r="K155" s="224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129</v>
      </c>
      <c r="AU155" s="234" t="s">
        <v>81</v>
      </c>
      <c r="AV155" s="13" t="s">
        <v>81</v>
      </c>
      <c r="AW155" s="13" t="s">
        <v>33</v>
      </c>
      <c r="AX155" s="13" t="s">
        <v>71</v>
      </c>
      <c r="AY155" s="234" t="s">
        <v>118</v>
      </c>
    </row>
    <row r="156" s="14" customFormat="1">
      <c r="A156" s="14"/>
      <c r="B156" s="235"/>
      <c r="C156" s="236"/>
      <c r="D156" s="225" t="s">
        <v>129</v>
      </c>
      <c r="E156" s="237" t="s">
        <v>19</v>
      </c>
      <c r="F156" s="238" t="s">
        <v>131</v>
      </c>
      <c r="G156" s="236"/>
      <c r="H156" s="239">
        <v>10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5" t="s">
        <v>129</v>
      </c>
      <c r="AU156" s="245" t="s">
        <v>81</v>
      </c>
      <c r="AV156" s="14" t="s">
        <v>125</v>
      </c>
      <c r="AW156" s="14" t="s">
        <v>33</v>
      </c>
      <c r="AX156" s="14" t="s">
        <v>79</v>
      </c>
      <c r="AY156" s="245" t="s">
        <v>118</v>
      </c>
    </row>
    <row r="157" s="2" customFormat="1" ht="16.5" customHeight="1">
      <c r="A157" s="39"/>
      <c r="B157" s="40"/>
      <c r="C157" s="246" t="s">
        <v>224</v>
      </c>
      <c r="D157" s="246" t="s">
        <v>213</v>
      </c>
      <c r="E157" s="247" t="s">
        <v>225</v>
      </c>
      <c r="F157" s="248" t="s">
        <v>226</v>
      </c>
      <c r="G157" s="249" t="s">
        <v>190</v>
      </c>
      <c r="H157" s="250">
        <v>3.6000000000000001</v>
      </c>
      <c r="I157" s="251"/>
      <c r="J157" s="252">
        <f>ROUND(I157*H157,2)</f>
        <v>0</v>
      </c>
      <c r="K157" s="248" t="s">
        <v>124</v>
      </c>
      <c r="L157" s="253"/>
      <c r="M157" s="254" t="s">
        <v>19</v>
      </c>
      <c r="N157" s="255" t="s">
        <v>42</v>
      </c>
      <c r="O157" s="85"/>
      <c r="P157" s="214">
        <f>O157*H157</f>
        <v>0</v>
      </c>
      <c r="Q157" s="214">
        <v>1</v>
      </c>
      <c r="R157" s="214">
        <f>Q157*H157</f>
        <v>3.6000000000000001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163</v>
      </c>
      <c r="AT157" s="216" t="s">
        <v>213</v>
      </c>
      <c r="AU157" s="216" t="s">
        <v>81</v>
      </c>
      <c r="AY157" s="18" t="s">
        <v>118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79</v>
      </c>
      <c r="BK157" s="217">
        <f>ROUND(I157*H157,2)</f>
        <v>0</v>
      </c>
      <c r="BL157" s="18" t="s">
        <v>125</v>
      </c>
      <c r="BM157" s="216" t="s">
        <v>227</v>
      </c>
    </row>
    <row r="158" s="13" customFormat="1">
      <c r="A158" s="13"/>
      <c r="B158" s="223"/>
      <c r="C158" s="224"/>
      <c r="D158" s="225" t="s">
        <v>129</v>
      </c>
      <c r="E158" s="226" t="s">
        <v>19</v>
      </c>
      <c r="F158" s="227" t="s">
        <v>228</v>
      </c>
      <c r="G158" s="224"/>
      <c r="H158" s="228">
        <v>3.6000000000000001</v>
      </c>
      <c r="I158" s="229"/>
      <c r="J158" s="224"/>
      <c r="K158" s="224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129</v>
      </c>
      <c r="AU158" s="234" t="s">
        <v>81</v>
      </c>
      <c r="AV158" s="13" t="s">
        <v>81</v>
      </c>
      <c r="AW158" s="13" t="s">
        <v>33</v>
      </c>
      <c r="AX158" s="13" t="s">
        <v>71</v>
      </c>
      <c r="AY158" s="234" t="s">
        <v>118</v>
      </c>
    </row>
    <row r="159" s="14" customFormat="1">
      <c r="A159" s="14"/>
      <c r="B159" s="235"/>
      <c r="C159" s="236"/>
      <c r="D159" s="225" t="s">
        <v>129</v>
      </c>
      <c r="E159" s="237" t="s">
        <v>19</v>
      </c>
      <c r="F159" s="238" t="s">
        <v>131</v>
      </c>
      <c r="G159" s="236"/>
      <c r="H159" s="239">
        <v>3.6000000000000001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5" t="s">
        <v>129</v>
      </c>
      <c r="AU159" s="245" t="s">
        <v>81</v>
      </c>
      <c r="AV159" s="14" t="s">
        <v>125</v>
      </c>
      <c r="AW159" s="14" t="s">
        <v>33</v>
      </c>
      <c r="AX159" s="14" t="s">
        <v>79</v>
      </c>
      <c r="AY159" s="245" t="s">
        <v>118</v>
      </c>
    </row>
    <row r="160" s="12" customFormat="1" ht="22.8" customHeight="1">
      <c r="A160" s="12"/>
      <c r="B160" s="189"/>
      <c r="C160" s="190"/>
      <c r="D160" s="191" t="s">
        <v>70</v>
      </c>
      <c r="E160" s="203" t="s">
        <v>148</v>
      </c>
      <c r="F160" s="203" t="s">
        <v>229</v>
      </c>
      <c r="G160" s="190"/>
      <c r="H160" s="190"/>
      <c r="I160" s="193"/>
      <c r="J160" s="204">
        <f>BK160</f>
        <v>0</v>
      </c>
      <c r="K160" s="190"/>
      <c r="L160" s="195"/>
      <c r="M160" s="196"/>
      <c r="N160" s="197"/>
      <c r="O160" s="197"/>
      <c r="P160" s="198">
        <f>SUM(P161:P210)</f>
        <v>0</v>
      </c>
      <c r="Q160" s="197"/>
      <c r="R160" s="198">
        <f>SUM(R161:R210)</f>
        <v>259.29236199999997</v>
      </c>
      <c r="S160" s="197"/>
      <c r="T160" s="199">
        <f>SUM(T161:T210)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0" t="s">
        <v>79</v>
      </c>
      <c r="AT160" s="201" t="s">
        <v>70</v>
      </c>
      <c r="AU160" s="201" t="s">
        <v>79</v>
      </c>
      <c r="AY160" s="200" t="s">
        <v>118</v>
      </c>
      <c r="BK160" s="202">
        <f>SUM(BK161:BK210)</f>
        <v>0</v>
      </c>
    </row>
    <row r="161" s="2" customFormat="1" ht="21.75" customHeight="1">
      <c r="A161" s="39"/>
      <c r="B161" s="40"/>
      <c r="C161" s="205" t="s">
        <v>230</v>
      </c>
      <c r="D161" s="205" t="s">
        <v>120</v>
      </c>
      <c r="E161" s="206" t="s">
        <v>231</v>
      </c>
      <c r="F161" s="207" t="s">
        <v>232</v>
      </c>
      <c r="G161" s="208" t="s">
        <v>123</v>
      </c>
      <c r="H161" s="209">
        <v>1130.8</v>
      </c>
      <c r="I161" s="210"/>
      <c r="J161" s="211">
        <f>ROUND(I161*H161,2)</f>
        <v>0</v>
      </c>
      <c r="K161" s="207" t="s">
        <v>124</v>
      </c>
      <c r="L161" s="45"/>
      <c r="M161" s="212" t="s">
        <v>19</v>
      </c>
      <c r="N161" s="213" t="s">
        <v>42</v>
      </c>
      <c r="O161" s="85"/>
      <c r="P161" s="214">
        <f>O161*H161</f>
        <v>0</v>
      </c>
      <c r="Q161" s="214">
        <v>0</v>
      </c>
      <c r="R161" s="214">
        <f>Q161*H161</f>
        <v>0</v>
      </c>
      <c r="S161" s="214">
        <v>0</v>
      </c>
      <c r="T161" s="215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125</v>
      </c>
      <c r="AT161" s="216" t="s">
        <v>120</v>
      </c>
      <c r="AU161" s="216" t="s">
        <v>81</v>
      </c>
      <c r="AY161" s="18" t="s">
        <v>118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79</v>
      </c>
      <c r="BK161" s="217">
        <f>ROUND(I161*H161,2)</f>
        <v>0</v>
      </c>
      <c r="BL161" s="18" t="s">
        <v>125</v>
      </c>
      <c r="BM161" s="216" t="s">
        <v>233</v>
      </c>
    </row>
    <row r="162" s="2" customFormat="1">
      <c r="A162" s="39"/>
      <c r="B162" s="40"/>
      <c r="C162" s="41"/>
      <c r="D162" s="218" t="s">
        <v>127</v>
      </c>
      <c r="E162" s="41"/>
      <c r="F162" s="219" t="s">
        <v>234</v>
      </c>
      <c r="G162" s="41"/>
      <c r="H162" s="41"/>
      <c r="I162" s="220"/>
      <c r="J162" s="41"/>
      <c r="K162" s="41"/>
      <c r="L162" s="45"/>
      <c r="M162" s="221"/>
      <c r="N162" s="222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127</v>
      </c>
      <c r="AU162" s="18" t="s">
        <v>81</v>
      </c>
    </row>
    <row r="163" s="13" customFormat="1">
      <c r="A163" s="13"/>
      <c r="B163" s="223"/>
      <c r="C163" s="224"/>
      <c r="D163" s="225" t="s">
        <v>129</v>
      </c>
      <c r="E163" s="226" t="s">
        <v>19</v>
      </c>
      <c r="F163" s="227" t="s">
        <v>235</v>
      </c>
      <c r="G163" s="224"/>
      <c r="H163" s="228">
        <v>971.66999999999996</v>
      </c>
      <c r="I163" s="229"/>
      <c r="J163" s="224"/>
      <c r="K163" s="224"/>
      <c r="L163" s="230"/>
      <c r="M163" s="231"/>
      <c r="N163" s="232"/>
      <c r="O163" s="232"/>
      <c r="P163" s="232"/>
      <c r="Q163" s="232"/>
      <c r="R163" s="232"/>
      <c r="S163" s="232"/>
      <c r="T163" s="23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4" t="s">
        <v>129</v>
      </c>
      <c r="AU163" s="234" t="s">
        <v>81</v>
      </c>
      <c r="AV163" s="13" t="s">
        <v>81</v>
      </c>
      <c r="AW163" s="13" t="s">
        <v>33</v>
      </c>
      <c r="AX163" s="13" t="s">
        <v>71</v>
      </c>
      <c r="AY163" s="234" t="s">
        <v>118</v>
      </c>
    </row>
    <row r="164" s="13" customFormat="1">
      <c r="A164" s="13"/>
      <c r="B164" s="223"/>
      <c r="C164" s="224"/>
      <c r="D164" s="225" t="s">
        <v>129</v>
      </c>
      <c r="E164" s="226" t="s">
        <v>19</v>
      </c>
      <c r="F164" s="227" t="s">
        <v>236</v>
      </c>
      <c r="G164" s="224"/>
      <c r="H164" s="228">
        <v>159.13</v>
      </c>
      <c r="I164" s="229"/>
      <c r="J164" s="224"/>
      <c r="K164" s="224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129</v>
      </c>
      <c r="AU164" s="234" t="s">
        <v>81</v>
      </c>
      <c r="AV164" s="13" t="s">
        <v>81</v>
      </c>
      <c r="AW164" s="13" t="s">
        <v>33</v>
      </c>
      <c r="AX164" s="13" t="s">
        <v>71</v>
      </c>
      <c r="AY164" s="234" t="s">
        <v>118</v>
      </c>
    </row>
    <row r="165" s="14" customFormat="1">
      <c r="A165" s="14"/>
      <c r="B165" s="235"/>
      <c r="C165" s="236"/>
      <c r="D165" s="225" t="s">
        <v>129</v>
      </c>
      <c r="E165" s="237" t="s">
        <v>19</v>
      </c>
      <c r="F165" s="238" t="s">
        <v>131</v>
      </c>
      <c r="G165" s="236"/>
      <c r="H165" s="239">
        <v>1130.8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5" t="s">
        <v>129</v>
      </c>
      <c r="AU165" s="245" t="s">
        <v>81</v>
      </c>
      <c r="AV165" s="14" t="s">
        <v>125</v>
      </c>
      <c r="AW165" s="14" t="s">
        <v>33</v>
      </c>
      <c r="AX165" s="14" t="s">
        <v>79</v>
      </c>
      <c r="AY165" s="245" t="s">
        <v>118</v>
      </c>
    </row>
    <row r="166" s="2" customFormat="1" ht="24.15" customHeight="1">
      <c r="A166" s="39"/>
      <c r="B166" s="40"/>
      <c r="C166" s="205" t="s">
        <v>237</v>
      </c>
      <c r="D166" s="205" t="s">
        <v>120</v>
      </c>
      <c r="E166" s="206" t="s">
        <v>238</v>
      </c>
      <c r="F166" s="207" t="s">
        <v>239</v>
      </c>
      <c r="G166" s="208" t="s">
        <v>123</v>
      </c>
      <c r="H166" s="209">
        <v>159.13</v>
      </c>
      <c r="I166" s="210"/>
      <c r="J166" s="211">
        <f>ROUND(I166*H166,2)</f>
        <v>0</v>
      </c>
      <c r="K166" s="207" t="s">
        <v>19</v>
      </c>
      <c r="L166" s="45"/>
      <c r="M166" s="212" t="s">
        <v>19</v>
      </c>
      <c r="N166" s="213" t="s">
        <v>42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125</v>
      </c>
      <c r="AT166" s="216" t="s">
        <v>120</v>
      </c>
      <c r="AU166" s="216" t="s">
        <v>81</v>
      </c>
      <c r="AY166" s="18" t="s">
        <v>118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79</v>
      </c>
      <c r="BK166" s="217">
        <f>ROUND(I166*H166,2)</f>
        <v>0</v>
      </c>
      <c r="BL166" s="18" t="s">
        <v>125</v>
      </c>
      <c r="BM166" s="216" t="s">
        <v>240</v>
      </c>
    </row>
    <row r="167" s="13" customFormat="1">
      <c r="A167" s="13"/>
      <c r="B167" s="223"/>
      <c r="C167" s="224"/>
      <c r="D167" s="225" t="s">
        <v>129</v>
      </c>
      <c r="E167" s="226" t="s">
        <v>19</v>
      </c>
      <c r="F167" s="227" t="s">
        <v>241</v>
      </c>
      <c r="G167" s="224"/>
      <c r="H167" s="228">
        <v>159.13</v>
      </c>
      <c r="I167" s="229"/>
      <c r="J167" s="224"/>
      <c r="K167" s="224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129</v>
      </c>
      <c r="AU167" s="234" t="s">
        <v>81</v>
      </c>
      <c r="AV167" s="13" t="s">
        <v>81</v>
      </c>
      <c r="AW167" s="13" t="s">
        <v>33</v>
      </c>
      <c r="AX167" s="13" t="s">
        <v>71</v>
      </c>
      <c r="AY167" s="234" t="s">
        <v>118</v>
      </c>
    </row>
    <row r="168" s="14" customFormat="1">
      <c r="A168" s="14"/>
      <c r="B168" s="235"/>
      <c r="C168" s="236"/>
      <c r="D168" s="225" t="s">
        <v>129</v>
      </c>
      <c r="E168" s="237" t="s">
        <v>19</v>
      </c>
      <c r="F168" s="238" t="s">
        <v>131</v>
      </c>
      <c r="G168" s="236"/>
      <c r="H168" s="239">
        <v>159.13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5" t="s">
        <v>129</v>
      </c>
      <c r="AU168" s="245" t="s">
        <v>81</v>
      </c>
      <c r="AV168" s="14" t="s">
        <v>125</v>
      </c>
      <c r="AW168" s="14" t="s">
        <v>33</v>
      </c>
      <c r="AX168" s="14" t="s">
        <v>79</v>
      </c>
      <c r="AY168" s="245" t="s">
        <v>118</v>
      </c>
    </row>
    <row r="169" s="2" customFormat="1" ht="24.15" customHeight="1">
      <c r="A169" s="39"/>
      <c r="B169" s="40"/>
      <c r="C169" s="205" t="s">
        <v>7</v>
      </c>
      <c r="D169" s="205" t="s">
        <v>120</v>
      </c>
      <c r="E169" s="206" t="s">
        <v>242</v>
      </c>
      <c r="F169" s="207" t="s">
        <v>243</v>
      </c>
      <c r="G169" s="208" t="s">
        <v>123</v>
      </c>
      <c r="H169" s="209">
        <v>306</v>
      </c>
      <c r="I169" s="210"/>
      <c r="J169" s="211">
        <f>ROUND(I169*H169,2)</f>
        <v>0</v>
      </c>
      <c r="K169" s="207" t="s">
        <v>124</v>
      </c>
      <c r="L169" s="45"/>
      <c r="M169" s="212" t="s">
        <v>19</v>
      </c>
      <c r="N169" s="213" t="s">
        <v>42</v>
      </c>
      <c r="O169" s="85"/>
      <c r="P169" s="214">
        <f>O169*H169</f>
        <v>0</v>
      </c>
      <c r="Q169" s="214">
        <v>0</v>
      </c>
      <c r="R169" s="214">
        <f>Q169*H169</f>
        <v>0</v>
      </c>
      <c r="S169" s="214">
        <v>0</v>
      </c>
      <c r="T169" s="21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125</v>
      </c>
      <c r="AT169" s="216" t="s">
        <v>120</v>
      </c>
      <c r="AU169" s="216" t="s">
        <v>81</v>
      </c>
      <c r="AY169" s="18" t="s">
        <v>118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79</v>
      </c>
      <c r="BK169" s="217">
        <f>ROUND(I169*H169,2)</f>
        <v>0</v>
      </c>
      <c r="BL169" s="18" t="s">
        <v>125</v>
      </c>
      <c r="BM169" s="216" t="s">
        <v>244</v>
      </c>
    </row>
    <row r="170" s="2" customFormat="1">
      <c r="A170" s="39"/>
      <c r="B170" s="40"/>
      <c r="C170" s="41"/>
      <c r="D170" s="218" t="s">
        <v>127</v>
      </c>
      <c r="E170" s="41"/>
      <c r="F170" s="219" t="s">
        <v>245</v>
      </c>
      <c r="G170" s="41"/>
      <c r="H170" s="41"/>
      <c r="I170" s="220"/>
      <c r="J170" s="41"/>
      <c r="K170" s="41"/>
      <c r="L170" s="45"/>
      <c r="M170" s="221"/>
      <c r="N170" s="222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127</v>
      </c>
      <c r="AU170" s="18" t="s">
        <v>81</v>
      </c>
    </row>
    <row r="171" s="13" customFormat="1">
      <c r="A171" s="13"/>
      <c r="B171" s="223"/>
      <c r="C171" s="224"/>
      <c r="D171" s="225" t="s">
        <v>129</v>
      </c>
      <c r="E171" s="226" t="s">
        <v>19</v>
      </c>
      <c r="F171" s="227" t="s">
        <v>246</v>
      </c>
      <c r="G171" s="224"/>
      <c r="H171" s="228">
        <v>282</v>
      </c>
      <c r="I171" s="229"/>
      <c r="J171" s="224"/>
      <c r="K171" s="224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129</v>
      </c>
      <c r="AU171" s="234" t="s">
        <v>81</v>
      </c>
      <c r="AV171" s="13" t="s">
        <v>81</v>
      </c>
      <c r="AW171" s="13" t="s">
        <v>33</v>
      </c>
      <c r="AX171" s="13" t="s">
        <v>71</v>
      </c>
      <c r="AY171" s="234" t="s">
        <v>118</v>
      </c>
    </row>
    <row r="172" s="13" customFormat="1">
      <c r="A172" s="13"/>
      <c r="B172" s="223"/>
      <c r="C172" s="224"/>
      <c r="D172" s="225" t="s">
        <v>129</v>
      </c>
      <c r="E172" s="226" t="s">
        <v>19</v>
      </c>
      <c r="F172" s="227" t="s">
        <v>247</v>
      </c>
      <c r="G172" s="224"/>
      <c r="H172" s="228">
        <v>24</v>
      </c>
      <c r="I172" s="229"/>
      <c r="J172" s="224"/>
      <c r="K172" s="224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129</v>
      </c>
      <c r="AU172" s="234" t="s">
        <v>81</v>
      </c>
      <c r="AV172" s="13" t="s">
        <v>81</v>
      </c>
      <c r="AW172" s="13" t="s">
        <v>33</v>
      </c>
      <c r="AX172" s="13" t="s">
        <v>71</v>
      </c>
      <c r="AY172" s="234" t="s">
        <v>118</v>
      </c>
    </row>
    <row r="173" s="14" customFormat="1">
      <c r="A173" s="14"/>
      <c r="B173" s="235"/>
      <c r="C173" s="236"/>
      <c r="D173" s="225" t="s">
        <v>129</v>
      </c>
      <c r="E173" s="237" t="s">
        <v>19</v>
      </c>
      <c r="F173" s="238" t="s">
        <v>131</v>
      </c>
      <c r="G173" s="236"/>
      <c r="H173" s="239">
        <v>306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5" t="s">
        <v>129</v>
      </c>
      <c r="AU173" s="245" t="s">
        <v>81</v>
      </c>
      <c r="AV173" s="14" t="s">
        <v>125</v>
      </c>
      <c r="AW173" s="14" t="s">
        <v>33</v>
      </c>
      <c r="AX173" s="14" t="s">
        <v>79</v>
      </c>
      <c r="AY173" s="245" t="s">
        <v>118</v>
      </c>
    </row>
    <row r="174" s="2" customFormat="1" ht="16.5" customHeight="1">
      <c r="A174" s="39"/>
      <c r="B174" s="40"/>
      <c r="C174" s="205" t="s">
        <v>248</v>
      </c>
      <c r="D174" s="205" t="s">
        <v>120</v>
      </c>
      <c r="E174" s="206" t="s">
        <v>249</v>
      </c>
      <c r="F174" s="207" t="s">
        <v>250</v>
      </c>
      <c r="G174" s="208" t="s">
        <v>123</v>
      </c>
      <c r="H174" s="209">
        <v>306</v>
      </c>
      <c r="I174" s="210"/>
      <c r="J174" s="211">
        <f>ROUND(I174*H174,2)</f>
        <v>0</v>
      </c>
      <c r="K174" s="207" t="s">
        <v>124</v>
      </c>
      <c r="L174" s="45"/>
      <c r="M174" s="212" t="s">
        <v>19</v>
      </c>
      <c r="N174" s="213" t="s">
        <v>42</v>
      </c>
      <c r="O174" s="85"/>
      <c r="P174" s="214">
        <f>O174*H174</f>
        <v>0</v>
      </c>
      <c r="Q174" s="214">
        <v>0</v>
      </c>
      <c r="R174" s="214">
        <f>Q174*H174</f>
        <v>0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125</v>
      </c>
      <c r="AT174" s="216" t="s">
        <v>120</v>
      </c>
      <c r="AU174" s="216" t="s">
        <v>81</v>
      </c>
      <c r="AY174" s="18" t="s">
        <v>118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79</v>
      </c>
      <c r="BK174" s="217">
        <f>ROUND(I174*H174,2)</f>
        <v>0</v>
      </c>
      <c r="BL174" s="18" t="s">
        <v>125</v>
      </c>
      <c r="BM174" s="216" t="s">
        <v>251</v>
      </c>
    </row>
    <row r="175" s="2" customFormat="1">
      <c r="A175" s="39"/>
      <c r="B175" s="40"/>
      <c r="C175" s="41"/>
      <c r="D175" s="218" t="s">
        <v>127</v>
      </c>
      <c r="E175" s="41"/>
      <c r="F175" s="219" t="s">
        <v>252</v>
      </c>
      <c r="G175" s="41"/>
      <c r="H175" s="41"/>
      <c r="I175" s="220"/>
      <c r="J175" s="41"/>
      <c r="K175" s="41"/>
      <c r="L175" s="45"/>
      <c r="M175" s="221"/>
      <c r="N175" s="222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127</v>
      </c>
      <c r="AU175" s="18" t="s">
        <v>81</v>
      </c>
    </row>
    <row r="176" s="13" customFormat="1">
      <c r="A176" s="13"/>
      <c r="B176" s="223"/>
      <c r="C176" s="224"/>
      <c r="D176" s="225" t="s">
        <v>129</v>
      </c>
      <c r="E176" s="226" t="s">
        <v>19</v>
      </c>
      <c r="F176" s="227" t="s">
        <v>253</v>
      </c>
      <c r="G176" s="224"/>
      <c r="H176" s="228">
        <v>282</v>
      </c>
      <c r="I176" s="229"/>
      <c r="J176" s="224"/>
      <c r="K176" s="224"/>
      <c r="L176" s="230"/>
      <c r="M176" s="231"/>
      <c r="N176" s="232"/>
      <c r="O176" s="232"/>
      <c r="P176" s="232"/>
      <c r="Q176" s="232"/>
      <c r="R176" s="232"/>
      <c r="S176" s="232"/>
      <c r="T176" s="23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4" t="s">
        <v>129</v>
      </c>
      <c r="AU176" s="234" t="s">
        <v>81</v>
      </c>
      <c r="AV176" s="13" t="s">
        <v>81</v>
      </c>
      <c r="AW176" s="13" t="s">
        <v>33</v>
      </c>
      <c r="AX176" s="13" t="s">
        <v>71</v>
      </c>
      <c r="AY176" s="234" t="s">
        <v>118</v>
      </c>
    </row>
    <row r="177" s="13" customFormat="1">
      <c r="A177" s="13"/>
      <c r="B177" s="223"/>
      <c r="C177" s="224"/>
      <c r="D177" s="225" t="s">
        <v>129</v>
      </c>
      <c r="E177" s="226" t="s">
        <v>19</v>
      </c>
      <c r="F177" s="227" t="s">
        <v>254</v>
      </c>
      <c r="G177" s="224"/>
      <c r="H177" s="228">
        <v>24</v>
      </c>
      <c r="I177" s="229"/>
      <c r="J177" s="224"/>
      <c r="K177" s="224"/>
      <c r="L177" s="230"/>
      <c r="M177" s="231"/>
      <c r="N177" s="232"/>
      <c r="O177" s="232"/>
      <c r="P177" s="232"/>
      <c r="Q177" s="232"/>
      <c r="R177" s="232"/>
      <c r="S177" s="232"/>
      <c r="T177" s="23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4" t="s">
        <v>129</v>
      </c>
      <c r="AU177" s="234" t="s">
        <v>81</v>
      </c>
      <c r="AV177" s="13" t="s">
        <v>81</v>
      </c>
      <c r="AW177" s="13" t="s">
        <v>33</v>
      </c>
      <c r="AX177" s="13" t="s">
        <v>71</v>
      </c>
      <c r="AY177" s="234" t="s">
        <v>118</v>
      </c>
    </row>
    <row r="178" s="14" customFormat="1">
      <c r="A178" s="14"/>
      <c r="B178" s="235"/>
      <c r="C178" s="236"/>
      <c r="D178" s="225" t="s">
        <v>129</v>
      </c>
      <c r="E178" s="237" t="s">
        <v>19</v>
      </c>
      <c r="F178" s="238" t="s">
        <v>131</v>
      </c>
      <c r="G178" s="236"/>
      <c r="H178" s="239">
        <v>306</v>
      </c>
      <c r="I178" s="240"/>
      <c r="J178" s="236"/>
      <c r="K178" s="236"/>
      <c r="L178" s="241"/>
      <c r="M178" s="242"/>
      <c r="N178" s="243"/>
      <c r="O178" s="243"/>
      <c r="P178" s="243"/>
      <c r="Q178" s="243"/>
      <c r="R178" s="243"/>
      <c r="S178" s="243"/>
      <c r="T178" s="24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5" t="s">
        <v>129</v>
      </c>
      <c r="AU178" s="245" t="s">
        <v>81</v>
      </c>
      <c r="AV178" s="14" t="s">
        <v>125</v>
      </c>
      <c r="AW178" s="14" t="s">
        <v>33</v>
      </c>
      <c r="AX178" s="14" t="s">
        <v>79</v>
      </c>
      <c r="AY178" s="245" t="s">
        <v>118</v>
      </c>
    </row>
    <row r="179" s="2" customFormat="1" ht="16.5" customHeight="1">
      <c r="A179" s="39"/>
      <c r="B179" s="40"/>
      <c r="C179" s="205" t="s">
        <v>255</v>
      </c>
      <c r="D179" s="205" t="s">
        <v>120</v>
      </c>
      <c r="E179" s="206" t="s">
        <v>256</v>
      </c>
      <c r="F179" s="207" t="s">
        <v>257</v>
      </c>
      <c r="G179" s="208" t="s">
        <v>123</v>
      </c>
      <c r="H179" s="209">
        <v>306</v>
      </c>
      <c r="I179" s="210"/>
      <c r="J179" s="211">
        <f>ROUND(I179*H179,2)</f>
        <v>0</v>
      </c>
      <c r="K179" s="207" t="s">
        <v>124</v>
      </c>
      <c r="L179" s="45"/>
      <c r="M179" s="212" t="s">
        <v>19</v>
      </c>
      <c r="N179" s="213" t="s">
        <v>42</v>
      </c>
      <c r="O179" s="85"/>
      <c r="P179" s="214">
        <f>O179*H179</f>
        <v>0</v>
      </c>
      <c r="Q179" s="214">
        <v>0</v>
      </c>
      <c r="R179" s="214">
        <f>Q179*H179</f>
        <v>0</v>
      </c>
      <c r="S179" s="214">
        <v>0</v>
      </c>
      <c r="T179" s="215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6" t="s">
        <v>125</v>
      </c>
      <c r="AT179" s="216" t="s">
        <v>120</v>
      </c>
      <c r="AU179" s="216" t="s">
        <v>81</v>
      </c>
      <c r="AY179" s="18" t="s">
        <v>118</v>
      </c>
      <c r="BE179" s="217">
        <f>IF(N179="základní",J179,0)</f>
        <v>0</v>
      </c>
      <c r="BF179" s="217">
        <f>IF(N179="snížená",J179,0)</f>
        <v>0</v>
      </c>
      <c r="BG179" s="217">
        <f>IF(N179="zákl. přenesená",J179,0)</f>
        <v>0</v>
      </c>
      <c r="BH179" s="217">
        <f>IF(N179="sníž. přenesená",J179,0)</f>
        <v>0</v>
      </c>
      <c r="BI179" s="217">
        <f>IF(N179="nulová",J179,0)</f>
        <v>0</v>
      </c>
      <c r="BJ179" s="18" t="s">
        <v>79</v>
      </c>
      <c r="BK179" s="217">
        <f>ROUND(I179*H179,2)</f>
        <v>0</v>
      </c>
      <c r="BL179" s="18" t="s">
        <v>125</v>
      </c>
      <c r="BM179" s="216" t="s">
        <v>258</v>
      </c>
    </row>
    <row r="180" s="2" customFormat="1">
      <c r="A180" s="39"/>
      <c r="B180" s="40"/>
      <c r="C180" s="41"/>
      <c r="D180" s="218" t="s">
        <v>127</v>
      </c>
      <c r="E180" s="41"/>
      <c r="F180" s="219" t="s">
        <v>259</v>
      </c>
      <c r="G180" s="41"/>
      <c r="H180" s="41"/>
      <c r="I180" s="220"/>
      <c r="J180" s="41"/>
      <c r="K180" s="41"/>
      <c r="L180" s="45"/>
      <c r="M180" s="221"/>
      <c r="N180" s="222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127</v>
      </c>
      <c r="AU180" s="18" t="s">
        <v>81</v>
      </c>
    </row>
    <row r="181" s="13" customFormat="1">
      <c r="A181" s="13"/>
      <c r="B181" s="223"/>
      <c r="C181" s="224"/>
      <c r="D181" s="225" t="s">
        <v>129</v>
      </c>
      <c r="E181" s="226" t="s">
        <v>19</v>
      </c>
      <c r="F181" s="227" t="s">
        <v>260</v>
      </c>
      <c r="G181" s="224"/>
      <c r="H181" s="228">
        <v>282</v>
      </c>
      <c r="I181" s="229"/>
      <c r="J181" s="224"/>
      <c r="K181" s="224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129</v>
      </c>
      <c r="AU181" s="234" t="s">
        <v>81</v>
      </c>
      <c r="AV181" s="13" t="s">
        <v>81</v>
      </c>
      <c r="AW181" s="13" t="s">
        <v>33</v>
      </c>
      <c r="AX181" s="13" t="s">
        <v>71</v>
      </c>
      <c r="AY181" s="234" t="s">
        <v>118</v>
      </c>
    </row>
    <row r="182" s="13" customFormat="1">
      <c r="A182" s="13"/>
      <c r="B182" s="223"/>
      <c r="C182" s="224"/>
      <c r="D182" s="225" t="s">
        <v>129</v>
      </c>
      <c r="E182" s="226" t="s">
        <v>19</v>
      </c>
      <c r="F182" s="227" t="s">
        <v>261</v>
      </c>
      <c r="G182" s="224"/>
      <c r="H182" s="228">
        <v>24</v>
      </c>
      <c r="I182" s="229"/>
      <c r="J182" s="224"/>
      <c r="K182" s="224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129</v>
      </c>
      <c r="AU182" s="234" t="s">
        <v>81</v>
      </c>
      <c r="AV182" s="13" t="s">
        <v>81</v>
      </c>
      <c r="AW182" s="13" t="s">
        <v>33</v>
      </c>
      <c r="AX182" s="13" t="s">
        <v>71</v>
      </c>
      <c r="AY182" s="234" t="s">
        <v>118</v>
      </c>
    </row>
    <row r="183" s="14" customFormat="1">
      <c r="A183" s="14"/>
      <c r="B183" s="235"/>
      <c r="C183" s="236"/>
      <c r="D183" s="225" t="s">
        <v>129</v>
      </c>
      <c r="E183" s="237" t="s">
        <v>19</v>
      </c>
      <c r="F183" s="238" t="s">
        <v>131</v>
      </c>
      <c r="G183" s="236"/>
      <c r="H183" s="239">
        <v>306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5" t="s">
        <v>129</v>
      </c>
      <c r="AU183" s="245" t="s">
        <v>81</v>
      </c>
      <c r="AV183" s="14" t="s">
        <v>125</v>
      </c>
      <c r="AW183" s="14" t="s">
        <v>33</v>
      </c>
      <c r="AX183" s="14" t="s">
        <v>79</v>
      </c>
      <c r="AY183" s="245" t="s">
        <v>118</v>
      </c>
    </row>
    <row r="184" s="2" customFormat="1" ht="24.15" customHeight="1">
      <c r="A184" s="39"/>
      <c r="B184" s="40"/>
      <c r="C184" s="205" t="s">
        <v>262</v>
      </c>
      <c r="D184" s="205" t="s">
        <v>120</v>
      </c>
      <c r="E184" s="206" t="s">
        <v>263</v>
      </c>
      <c r="F184" s="207" t="s">
        <v>264</v>
      </c>
      <c r="G184" s="208" t="s">
        <v>123</v>
      </c>
      <c r="H184" s="209">
        <v>306</v>
      </c>
      <c r="I184" s="210"/>
      <c r="J184" s="211">
        <f>ROUND(I184*H184,2)</f>
        <v>0</v>
      </c>
      <c r="K184" s="207" t="s">
        <v>124</v>
      </c>
      <c r="L184" s="45"/>
      <c r="M184" s="212" t="s">
        <v>19</v>
      </c>
      <c r="N184" s="213" t="s">
        <v>42</v>
      </c>
      <c r="O184" s="85"/>
      <c r="P184" s="214">
        <f>O184*H184</f>
        <v>0</v>
      </c>
      <c r="Q184" s="214">
        <v>0</v>
      </c>
      <c r="R184" s="214">
        <f>Q184*H184</f>
        <v>0</v>
      </c>
      <c r="S184" s="214">
        <v>0</v>
      </c>
      <c r="T184" s="215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6" t="s">
        <v>125</v>
      </c>
      <c r="AT184" s="216" t="s">
        <v>120</v>
      </c>
      <c r="AU184" s="216" t="s">
        <v>81</v>
      </c>
      <c r="AY184" s="18" t="s">
        <v>118</v>
      </c>
      <c r="BE184" s="217">
        <f>IF(N184="základní",J184,0)</f>
        <v>0</v>
      </c>
      <c r="BF184" s="217">
        <f>IF(N184="snížená",J184,0)</f>
        <v>0</v>
      </c>
      <c r="BG184" s="217">
        <f>IF(N184="zákl. přenesená",J184,0)</f>
        <v>0</v>
      </c>
      <c r="BH184" s="217">
        <f>IF(N184="sníž. přenesená",J184,0)</f>
        <v>0</v>
      </c>
      <c r="BI184" s="217">
        <f>IF(N184="nulová",J184,0)</f>
        <v>0</v>
      </c>
      <c r="BJ184" s="18" t="s">
        <v>79</v>
      </c>
      <c r="BK184" s="217">
        <f>ROUND(I184*H184,2)</f>
        <v>0</v>
      </c>
      <c r="BL184" s="18" t="s">
        <v>125</v>
      </c>
      <c r="BM184" s="216" t="s">
        <v>265</v>
      </c>
    </row>
    <row r="185" s="2" customFormat="1">
      <c r="A185" s="39"/>
      <c r="B185" s="40"/>
      <c r="C185" s="41"/>
      <c r="D185" s="218" t="s">
        <v>127</v>
      </c>
      <c r="E185" s="41"/>
      <c r="F185" s="219" t="s">
        <v>266</v>
      </c>
      <c r="G185" s="41"/>
      <c r="H185" s="41"/>
      <c r="I185" s="220"/>
      <c r="J185" s="41"/>
      <c r="K185" s="41"/>
      <c r="L185" s="45"/>
      <c r="M185" s="221"/>
      <c r="N185" s="222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127</v>
      </c>
      <c r="AU185" s="18" t="s">
        <v>81</v>
      </c>
    </row>
    <row r="186" s="13" customFormat="1">
      <c r="A186" s="13"/>
      <c r="B186" s="223"/>
      <c r="C186" s="224"/>
      <c r="D186" s="225" t="s">
        <v>129</v>
      </c>
      <c r="E186" s="226" t="s">
        <v>19</v>
      </c>
      <c r="F186" s="227" t="s">
        <v>267</v>
      </c>
      <c r="G186" s="224"/>
      <c r="H186" s="228">
        <v>282</v>
      </c>
      <c r="I186" s="229"/>
      <c r="J186" s="224"/>
      <c r="K186" s="224"/>
      <c r="L186" s="230"/>
      <c r="M186" s="231"/>
      <c r="N186" s="232"/>
      <c r="O186" s="232"/>
      <c r="P186" s="232"/>
      <c r="Q186" s="232"/>
      <c r="R186" s="232"/>
      <c r="S186" s="232"/>
      <c r="T186" s="23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4" t="s">
        <v>129</v>
      </c>
      <c r="AU186" s="234" t="s">
        <v>81</v>
      </c>
      <c r="AV186" s="13" t="s">
        <v>81</v>
      </c>
      <c r="AW186" s="13" t="s">
        <v>33</v>
      </c>
      <c r="AX186" s="13" t="s">
        <v>71</v>
      </c>
      <c r="AY186" s="234" t="s">
        <v>118</v>
      </c>
    </row>
    <row r="187" s="13" customFormat="1">
      <c r="A187" s="13"/>
      <c r="B187" s="223"/>
      <c r="C187" s="224"/>
      <c r="D187" s="225" t="s">
        <v>129</v>
      </c>
      <c r="E187" s="226" t="s">
        <v>19</v>
      </c>
      <c r="F187" s="227" t="s">
        <v>268</v>
      </c>
      <c r="G187" s="224"/>
      <c r="H187" s="228">
        <v>24</v>
      </c>
      <c r="I187" s="229"/>
      <c r="J187" s="224"/>
      <c r="K187" s="224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129</v>
      </c>
      <c r="AU187" s="234" t="s">
        <v>81</v>
      </c>
      <c r="AV187" s="13" t="s">
        <v>81</v>
      </c>
      <c r="AW187" s="13" t="s">
        <v>33</v>
      </c>
      <c r="AX187" s="13" t="s">
        <v>71</v>
      </c>
      <c r="AY187" s="234" t="s">
        <v>118</v>
      </c>
    </row>
    <row r="188" s="14" customFormat="1">
      <c r="A188" s="14"/>
      <c r="B188" s="235"/>
      <c r="C188" s="236"/>
      <c r="D188" s="225" t="s">
        <v>129</v>
      </c>
      <c r="E188" s="237" t="s">
        <v>19</v>
      </c>
      <c r="F188" s="238" t="s">
        <v>131</v>
      </c>
      <c r="G188" s="236"/>
      <c r="H188" s="239">
        <v>306</v>
      </c>
      <c r="I188" s="240"/>
      <c r="J188" s="236"/>
      <c r="K188" s="236"/>
      <c r="L188" s="241"/>
      <c r="M188" s="242"/>
      <c r="N188" s="243"/>
      <c r="O188" s="243"/>
      <c r="P188" s="243"/>
      <c r="Q188" s="243"/>
      <c r="R188" s="243"/>
      <c r="S188" s="243"/>
      <c r="T188" s="24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5" t="s">
        <v>129</v>
      </c>
      <c r="AU188" s="245" t="s">
        <v>81</v>
      </c>
      <c r="AV188" s="14" t="s">
        <v>125</v>
      </c>
      <c r="AW188" s="14" t="s">
        <v>33</v>
      </c>
      <c r="AX188" s="14" t="s">
        <v>79</v>
      </c>
      <c r="AY188" s="245" t="s">
        <v>118</v>
      </c>
    </row>
    <row r="189" s="2" customFormat="1" ht="21.75" customHeight="1">
      <c r="A189" s="39"/>
      <c r="B189" s="40"/>
      <c r="C189" s="205" t="s">
        <v>269</v>
      </c>
      <c r="D189" s="205" t="s">
        <v>120</v>
      </c>
      <c r="E189" s="206" t="s">
        <v>270</v>
      </c>
      <c r="F189" s="207" t="s">
        <v>271</v>
      </c>
      <c r="G189" s="208" t="s">
        <v>123</v>
      </c>
      <c r="H189" s="209">
        <v>306</v>
      </c>
      <c r="I189" s="210"/>
      <c r="J189" s="211">
        <f>ROUND(I189*H189,2)</f>
        <v>0</v>
      </c>
      <c r="K189" s="207" t="s">
        <v>124</v>
      </c>
      <c r="L189" s="45"/>
      <c r="M189" s="212" t="s">
        <v>19</v>
      </c>
      <c r="N189" s="213" t="s">
        <v>42</v>
      </c>
      <c r="O189" s="85"/>
      <c r="P189" s="214">
        <f>O189*H189</f>
        <v>0</v>
      </c>
      <c r="Q189" s="214">
        <v>0</v>
      </c>
      <c r="R189" s="214">
        <f>Q189*H189</f>
        <v>0</v>
      </c>
      <c r="S189" s="214">
        <v>0</v>
      </c>
      <c r="T189" s="215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6" t="s">
        <v>125</v>
      </c>
      <c r="AT189" s="216" t="s">
        <v>120</v>
      </c>
      <c r="AU189" s="216" t="s">
        <v>81</v>
      </c>
      <c r="AY189" s="18" t="s">
        <v>118</v>
      </c>
      <c r="BE189" s="217">
        <f>IF(N189="základní",J189,0)</f>
        <v>0</v>
      </c>
      <c r="BF189" s="217">
        <f>IF(N189="snížená",J189,0)</f>
        <v>0</v>
      </c>
      <c r="BG189" s="217">
        <f>IF(N189="zákl. přenesená",J189,0)</f>
        <v>0</v>
      </c>
      <c r="BH189" s="217">
        <f>IF(N189="sníž. přenesená",J189,0)</f>
        <v>0</v>
      </c>
      <c r="BI189" s="217">
        <f>IF(N189="nulová",J189,0)</f>
        <v>0</v>
      </c>
      <c r="BJ189" s="18" t="s">
        <v>79</v>
      </c>
      <c r="BK189" s="217">
        <f>ROUND(I189*H189,2)</f>
        <v>0</v>
      </c>
      <c r="BL189" s="18" t="s">
        <v>125</v>
      </c>
      <c r="BM189" s="216" t="s">
        <v>272</v>
      </c>
    </row>
    <row r="190" s="2" customFormat="1">
      <c r="A190" s="39"/>
      <c r="B190" s="40"/>
      <c r="C190" s="41"/>
      <c r="D190" s="218" t="s">
        <v>127</v>
      </c>
      <c r="E190" s="41"/>
      <c r="F190" s="219" t="s">
        <v>273</v>
      </c>
      <c r="G190" s="41"/>
      <c r="H190" s="41"/>
      <c r="I190" s="220"/>
      <c r="J190" s="41"/>
      <c r="K190" s="41"/>
      <c r="L190" s="45"/>
      <c r="M190" s="221"/>
      <c r="N190" s="222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127</v>
      </c>
      <c r="AU190" s="18" t="s">
        <v>81</v>
      </c>
    </row>
    <row r="191" s="13" customFormat="1">
      <c r="A191" s="13"/>
      <c r="B191" s="223"/>
      <c r="C191" s="224"/>
      <c r="D191" s="225" t="s">
        <v>129</v>
      </c>
      <c r="E191" s="226" t="s">
        <v>19</v>
      </c>
      <c r="F191" s="227" t="s">
        <v>274</v>
      </c>
      <c r="G191" s="224"/>
      <c r="H191" s="228">
        <v>282</v>
      </c>
      <c r="I191" s="229"/>
      <c r="J191" s="224"/>
      <c r="K191" s="224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129</v>
      </c>
      <c r="AU191" s="234" t="s">
        <v>81</v>
      </c>
      <c r="AV191" s="13" t="s">
        <v>81</v>
      </c>
      <c r="AW191" s="13" t="s">
        <v>33</v>
      </c>
      <c r="AX191" s="13" t="s">
        <v>71</v>
      </c>
      <c r="AY191" s="234" t="s">
        <v>118</v>
      </c>
    </row>
    <row r="192" s="13" customFormat="1">
      <c r="A192" s="13"/>
      <c r="B192" s="223"/>
      <c r="C192" s="224"/>
      <c r="D192" s="225" t="s">
        <v>129</v>
      </c>
      <c r="E192" s="226" t="s">
        <v>19</v>
      </c>
      <c r="F192" s="227" t="s">
        <v>275</v>
      </c>
      <c r="G192" s="224"/>
      <c r="H192" s="228">
        <v>24</v>
      </c>
      <c r="I192" s="229"/>
      <c r="J192" s="224"/>
      <c r="K192" s="224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129</v>
      </c>
      <c r="AU192" s="234" t="s">
        <v>81</v>
      </c>
      <c r="AV192" s="13" t="s">
        <v>81</v>
      </c>
      <c r="AW192" s="13" t="s">
        <v>33</v>
      </c>
      <c r="AX192" s="13" t="s">
        <v>71</v>
      </c>
      <c r="AY192" s="234" t="s">
        <v>118</v>
      </c>
    </row>
    <row r="193" s="14" customFormat="1">
      <c r="A193" s="14"/>
      <c r="B193" s="235"/>
      <c r="C193" s="236"/>
      <c r="D193" s="225" t="s">
        <v>129</v>
      </c>
      <c r="E193" s="237" t="s">
        <v>19</v>
      </c>
      <c r="F193" s="238" t="s">
        <v>131</v>
      </c>
      <c r="G193" s="236"/>
      <c r="H193" s="239">
        <v>306</v>
      </c>
      <c r="I193" s="240"/>
      <c r="J193" s="236"/>
      <c r="K193" s="236"/>
      <c r="L193" s="241"/>
      <c r="M193" s="242"/>
      <c r="N193" s="243"/>
      <c r="O193" s="243"/>
      <c r="P193" s="243"/>
      <c r="Q193" s="243"/>
      <c r="R193" s="243"/>
      <c r="S193" s="243"/>
      <c r="T193" s="24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5" t="s">
        <v>129</v>
      </c>
      <c r="AU193" s="245" t="s">
        <v>81</v>
      </c>
      <c r="AV193" s="14" t="s">
        <v>125</v>
      </c>
      <c r="AW193" s="14" t="s">
        <v>33</v>
      </c>
      <c r="AX193" s="14" t="s">
        <v>79</v>
      </c>
      <c r="AY193" s="245" t="s">
        <v>118</v>
      </c>
    </row>
    <row r="194" s="2" customFormat="1" ht="37.8" customHeight="1">
      <c r="A194" s="39"/>
      <c r="B194" s="40"/>
      <c r="C194" s="205" t="s">
        <v>276</v>
      </c>
      <c r="D194" s="205" t="s">
        <v>120</v>
      </c>
      <c r="E194" s="206" t="s">
        <v>277</v>
      </c>
      <c r="F194" s="207" t="s">
        <v>278</v>
      </c>
      <c r="G194" s="208" t="s">
        <v>123</v>
      </c>
      <c r="H194" s="209">
        <v>971.66999999999996</v>
      </c>
      <c r="I194" s="210"/>
      <c r="J194" s="211">
        <f>ROUND(I194*H194,2)</f>
        <v>0</v>
      </c>
      <c r="K194" s="207" t="s">
        <v>124</v>
      </c>
      <c r="L194" s="45"/>
      <c r="M194" s="212" t="s">
        <v>19</v>
      </c>
      <c r="N194" s="213" t="s">
        <v>42</v>
      </c>
      <c r="O194" s="85"/>
      <c r="P194" s="214">
        <f>O194*H194</f>
        <v>0</v>
      </c>
      <c r="Q194" s="214">
        <v>0.089219999999999994</v>
      </c>
      <c r="R194" s="214">
        <f>Q194*H194</f>
        <v>86.69239739999999</v>
      </c>
      <c r="S194" s="214">
        <v>0</v>
      </c>
      <c r="T194" s="215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6" t="s">
        <v>125</v>
      </c>
      <c r="AT194" s="216" t="s">
        <v>120</v>
      </c>
      <c r="AU194" s="216" t="s">
        <v>81</v>
      </c>
      <c r="AY194" s="18" t="s">
        <v>118</v>
      </c>
      <c r="BE194" s="217">
        <f>IF(N194="základní",J194,0)</f>
        <v>0</v>
      </c>
      <c r="BF194" s="217">
        <f>IF(N194="snížená",J194,0)</f>
        <v>0</v>
      </c>
      <c r="BG194" s="217">
        <f>IF(N194="zákl. přenesená",J194,0)</f>
        <v>0</v>
      </c>
      <c r="BH194" s="217">
        <f>IF(N194="sníž. přenesená",J194,0)</f>
        <v>0</v>
      </c>
      <c r="BI194" s="217">
        <f>IF(N194="nulová",J194,0)</f>
        <v>0</v>
      </c>
      <c r="BJ194" s="18" t="s">
        <v>79</v>
      </c>
      <c r="BK194" s="217">
        <f>ROUND(I194*H194,2)</f>
        <v>0</v>
      </c>
      <c r="BL194" s="18" t="s">
        <v>125</v>
      </c>
      <c r="BM194" s="216" t="s">
        <v>279</v>
      </c>
    </row>
    <row r="195" s="2" customFormat="1">
      <c r="A195" s="39"/>
      <c r="B195" s="40"/>
      <c r="C195" s="41"/>
      <c r="D195" s="218" t="s">
        <v>127</v>
      </c>
      <c r="E195" s="41"/>
      <c r="F195" s="219" t="s">
        <v>280</v>
      </c>
      <c r="G195" s="41"/>
      <c r="H195" s="41"/>
      <c r="I195" s="220"/>
      <c r="J195" s="41"/>
      <c r="K195" s="41"/>
      <c r="L195" s="45"/>
      <c r="M195" s="221"/>
      <c r="N195" s="222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127</v>
      </c>
      <c r="AU195" s="18" t="s">
        <v>81</v>
      </c>
    </row>
    <row r="196" s="13" customFormat="1">
      <c r="A196" s="13"/>
      <c r="B196" s="223"/>
      <c r="C196" s="224"/>
      <c r="D196" s="225" t="s">
        <v>129</v>
      </c>
      <c r="E196" s="226" t="s">
        <v>19</v>
      </c>
      <c r="F196" s="227" t="s">
        <v>281</v>
      </c>
      <c r="G196" s="224"/>
      <c r="H196" s="228">
        <v>919.07000000000005</v>
      </c>
      <c r="I196" s="229"/>
      <c r="J196" s="224"/>
      <c r="K196" s="224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129</v>
      </c>
      <c r="AU196" s="234" t="s">
        <v>81</v>
      </c>
      <c r="AV196" s="13" t="s">
        <v>81</v>
      </c>
      <c r="AW196" s="13" t="s">
        <v>33</v>
      </c>
      <c r="AX196" s="13" t="s">
        <v>71</v>
      </c>
      <c r="AY196" s="234" t="s">
        <v>118</v>
      </c>
    </row>
    <row r="197" s="13" customFormat="1">
      <c r="A197" s="13"/>
      <c r="B197" s="223"/>
      <c r="C197" s="224"/>
      <c r="D197" s="225" t="s">
        <v>129</v>
      </c>
      <c r="E197" s="226" t="s">
        <v>19</v>
      </c>
      <c r="F197" s="227" t="s">
        <v>282</v>
      </c>
      <c r="G197" s="224"/>
      <c r="H197" s="228">
        <v>52.600000000000001</v>
      </c>
      <c r="I197" s="229"/>
      <c r="J197" s="224"/>
      <c r="K197" s="224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129</v>
      </c>
      <c r="AU197" s="234" t="s">
        <v>81</v>
      </c>
      <c r="AV197" s="13" t="s">
        <v>81</v>
      </c>
      <c r="AW197" s="13" t="s">
        <v>33</v>
      </c>
      <c r="AX197" s="13" t="s">
        <v>71</v>
      </c>
      <c r="AY197" s="234" t="s">
        <v>118</v>
      </c>
    </row>
    <row r="198" s="14" customFormat="1">
      <c r="A198" s="14"/>
      <c r="B198" s="235"/>
      <c r="C198" s="236"/>
      <c r="D198" s="225" t="s">
        <v>129</v>
      </c>
      <c r="E198" s="237" t="s">
        <v>19</v>
      </c>
      <c r="F198" s="238" t="s">
        <v>131</v>
      </c>
      <c r="G198" s="236"/>
      <c r="H198" s="239">
        <v>971.67000000000007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5" t="s">
        <v>129</v>
      </c>
      <c r="AU198" s="245" t="s">
        <v>81</v>
      </c>
      <c r="AV198" s="14" t="s">
        <v>125</v>
      </c>
      <c r="AW198" s="14" t="s">
        <v>33</v>
      </c>
      <c r="AX198" s="14" t="s">
        <v>79</v>
      </c>
      <c r="AY198" s="245" t="s">
        <v>118</v>
      </c>
    </row>
    <row r="199" s="2" customFormat="1" ht="16.5" customHeight="1">
      <c r="A199" s="39"/>
      <c r="B199" s="40"/>
      <c r="C199" s="246" t="s">
        <v>283</v>
      </c>
      <c r="D199" s="246" t="s">
        <v>213</v>
      </c>
      <c r="E199" s="247" t="s">
        <v>284</v>
      </c>
      <c r="F199" s="248" t="s">
        <v>285</v>
      </c>
      <c r="G199" s="249" t="s">
        <v>123</v>
      </c>
      <c r="H199" s="250">
        <v>928.26099999999997</v>
      </c>
      <c r="I199" s="251"/>
      <c r="J199" s="252">
        <f>ROUND(I199*H199,2)</f>
        <v>0</v>
      </c>
      <c r="K199" s="248" t="s">
        <v>124</v>
      </c>
      <c r="L199" s="253"/>
      <c r="M199" s="254" t="s">
        <v>19</v>
      </c>
      <c r="N199" s="255" t="s">
        <v>42</v>
      </c>
      <c r="O199" s="85"/>
      <c r="P199" s="214">
        <f>O199*H199</f>
        <v>0</v>
      </c>
      <c r="Q199" s="214">
        <v>0.13200000000000001</v>
      </c>
      <c r="R199" s="214">
        <f>Q199*H199</f>
        <v>122.530452</v>
      </c>
      <c r="S199" s="214">
        <v>0</v>
      </c>
      <c r="T199" s="215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6" t="s">
        <v>163</v>
      </c>
      <c r="AT199" s="216" t="s">
        <v>213</v>
      </c>
      <c r="AU199" s="216" t="s">
        <v>81</v>
      </c>
      <c r="AY199" s="18" t="s">
        <v>118</v>
      </c>
      <c r="BE199" s="217">
        <f>IF(N199="základní",J199,0)</f>
        <v>0</v>
      </c>
      <c r="BF199" s="217">
        <f>IF(N199="snížená",J199,0)</f>
        <v>0</v>
      </c>
      <c r="BG199" s="217">
        <f>IF(N199="zákl. přenesená",J199,0)</f>
        <v>0</v>
      </c>
      <c r="BH199" s="217">
        <f>IF(N199="sníž. přenesená",J199,0)</f>
        <v>0</v>
      </c>
      <c r="BI199" s="217">
        <f>IF(N199="nulová",J199,0)</f>
        <v>0</v>
      </c>
      <c r="BJ199" s="18" t="s">
        <v>79</v>
      </c>
      <c r="BK199" s="217">
        <f>ROUND(I199*H199,2)</f>
        <v>0</v>
      </c>
      <c r="BL199" s="18" t="s">
        <v>125</v>
      </c>
      <c r="BM199" s="216" t="s">
        <v>286</v>
      </c>
    </row>
    <row r="200" s="13" customFormat="1">
      <c r="A200" s="13"/>
      <c r="B200" s="223"/>
      <c r="C200" s="224"/>
      <c r="D200" s="225" t="s">
        <v>129</v>
      </c>
      <c r="E200" s="224"/>
      <c r="F200" s="227" t="s">
        <v>287</v>
      </c>
      <c r="G200" s="224"/>
      <c r="H200" s="228">
        <v>928.26099999999997</v>
      </c>
      <c r="I200" s="229"/>
      <c r="J200" s="224"/>
      <c r="K200" s="224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129</v>
      </c>
      <c r="AU200" s="234" t="s">
        <v>81</v>
      </c>
      <c r="AV200" s="13" t="s">
        <v>81</v>
      </c>
      <c r="AW200" s="13" t="s">
        <v>4</v>
      </c>
      <c r="AX200" s="13" t="s">
        <v>79</v>
      </c>
      <c r="AY200" s="234" t="s">
        <v>118</v>
      </c>
    </row>
    <row r="201" s="2" customFormat="1" ht="16.5" customHeight="1">
      <c r="A201" s="39"/>
      <c r="B201" s="40"/>
      <c r="C201" s="246" t="s">
        <v>288</v>
      </c>
      <c r="D201" s="246" t="s">
        <v>213</v>
      </c>
      <c r="E201" s="247" t="s">
        <v>289</v>
      </c>
      <c r="F201" s="248" t="s">
        <v>290</v>
      </c>
      <c r="G201" s="249" t="s">
        <v>123</v>
      </c>
      <c r="H201" s="250">
        <v>53.652000000000001</v>
      </c>
      <c r="I201" s="251"/>
      <c r="J201" s="252">
        <f>ROUND(I201*H201,2)</f>
        <v>0</v>
      </c>
      <c r="K201" s="248" t="s">
        <v>124</v>
      </c>
      <c r="L201" s="253"/>
      <c r="M201" s="254" t="s">
        <v>19</v>
      </c>
      <c r="N201" s="255" t="s">
        <v>42</v>
      </c>
      <c r="O201" s="85"/>
      <c r="P201" s="214">
        <f>O201*H201</f>
        <v>0</v>
      </c>
      <c r="Q201" s="214">
        <v>0.13200000000000001</v>
      </c>
      <c r="R201" s="214">
        <f>Q201*H201</f>
        <v>7.0820640000000008</v>
      </c>
      <c r="S201" s="214">
        <v>0</v>
      </c>
      <c r="T201" s="21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6" t="s">
        <v>163</v>
      </c>
      <c r="AT201" s="216" t="s">
        <v>213</v>
      </c>
      <c r="AU201" s="216" t="s">
        <v>81</v>
      </c>
      <c r="AY201" s="18" t="s">
        <v>118</v>
      </c>
      <c r="BE201" s="217">
        <f>IF(N201="základní",J201,0)</f>
        <v>0</v>
      </c>
      <c r="BF201" s="217">
        <f>IF(N201="snížená",J201,0)</f>
        <v>0</v>
      </c>
      <c r="BG201" s="217">
        <f>IF(N201="zákl. přenesená",J201,0)</f>
        <v>0</v>
      </c>
      <c r="BH201" s="217">
        <f>IF(N201="sníž. přenesená",J201,0)</f>
        <v>0</v>
      </c>
      <c r="BI201" s="217">
        <f>IF(N201="nulová",J201,0)</f>
        <v>0</v>
      </c>
      <c r="BJ201" s="18" t="s">
        <v>79</v>
      </c>
      <c r="BK201" s="217">
        <f>ROUND(I201*H201,2)</f>
        <v>0</v>
      </c>
      <c r="BL201" s="18" t="s">
        <v>125</v>
      </c>
      <c r="BM201" s="216" t="s">
        <v>291</v>
      </c>
    </row>
    <row r="202" s="13" customFormat="1">
      <c r="A202" s="13"/>
      <c r="B202" s="223"/>
      <c r="C202" s="224"/>
      <c r="D202" s="225" t="s">
        <v>129</v>
      </c>
      <c r="E202" s="226" t="s">
        <v>19</v>
      </c>
      <c r="F202" s="227" t="s">
        <v>292</v>
      </c>
      <c r="G202" s="224"/>
      <c r="H202" s="228">
        <v>52.600000000000001</v>
      </c>
      <c r="I202" s="229"/>
      <c r="J202" s="224"/>
      <c r="K202" s="224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129</v>
      </c>
      <c r="AU202" s="234" t="s">
        <v>81</v>
      </c>
      <c r="AV202" s="13" t="s">
        <v>81</v>
      </c>
      <c r="AW202" s="13" t="s">
        <v>33</v>
      </c>
      <c r="AX202" s="13" t="s">
        <v>71</v>
      </c>
      <c r="AY202" s="234" t="s">
        <v>118</v>
      </c>
    </row>
    <row r="203" s="14" customFormat="1">
      <c r="A203" s="14"/>
      <c r="B203" s="235"/>
      <c r="C203" s="236"/>
      <c r="D203" s="225" t="s">
        <v>129</v>
      </c>
      <c r="E203" s="237" t="s">
        <v>19</v>
      </c>
      <c r="F203" s="238" t="s">
        <v>131</v>
      </c>
      <c r="G203" s="236"/>
      <c r="H203" s="239">
        <v>52.600000000000001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5" t="s">
        <v>129</v>
      </c>
      <c r="AU203" s="245" t="s">
        <v>81</v>
      </c>
      <c r="AV203" s="14" t="s">
        <v>125</v>
      </c>
      <c r="AW203" s="14" t="s">
        <v>33</v>
      </c>
      <c r="AX203" s="14" t="s">
        <v>79</v>
      </c>
      <c r="AY203" s="245" t="s">
        <v>118</v>
      </c>
    </row>
    <row r="204" s="13" customFormat="1">
      <c r="A204" s="13"/>
      <c r="B204" s="223"/>
      <c r="C204" s="224"/>
      <c r="D204" s="225" t="s">
        <v>129</v>
      </c>
      <c r="E204" s="224"/>
      <c r="F204" s="227" t="s">
        <v>293</v>
      </c>
      <c r="G204" s="224"/>
      <c r="H204" s="228">
        <v>53.652000000000001</v>
      </c>
      <c r="I204" s="229"/>
      <c r="J204" s="224"/>
      <c r="K204" s="224"/>
      <c r="L204" s="230"/>
      <c r="M204" s="231"/>
      <c r="N204" s="232"/>
      <c r="O204" s="232"/>
      <c r="P204" s="232"/>
      <c r="Q204" s="232"/>
      <c r="R204" s="232"/>
      <c r="S204" s="232"/>
      <c r="T204" s="23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4" t="s">
        <v>129</v>
      </c>
      <c r="AU204" s="234" t="s">
        <v>81</v>
      </c>
      <c r="AV204" s="13" t="s">
        <v>81</v>
      </c>
      <c r="AW204" s="13" t="s">
        <v>4</v>
      </c>
      <c r="AX204" s="13" t="s">
        <v>79</v>
      </c>
      <c r="AY204" s="234" t="s">
        <v>118</v>
      </c>
    </row>
    <row r="205" s="2" customFormat="1" ht="44.25" customHeight="1">
      <c r="A205" s="39"/>
      <c r="B205" s="40"/>
      <c r="C205" s="205" t="s">
        <v>294</v>
      </c>
      <c r="D205" s="205" t="s">
        <v>120</v>
      </c>
      <c r="E205" s="206" t="s">
        <v>295</v>
      </c>
      <c r="F205" s="207" t="s">
        <v>296</v>
      </c>
      <c r="G205" s="208" t="s">
        <v>123</v>
      </c>
      <c r="H205" s="209">
        <v>159.13</v>
      </c>
      <c r="I205" s="210"/>
      <c r="J205" s="211">
        <f>ROUND(I205*H205,2)</f>
        <v>0</v>
      </c>
      <c r="K205" s="207" t="s">
        <v>124</v>
      </c>
      <c r="L205" s="45"/>
      <c r="M205" s="212" t="s">
        <v>19</v>
      </c>
      <c r="N205" s="213" t="s">
        <v>42</v>
      </c>
      <c r="O205" s="85"/>
      <c r="P205" s="214">
        <f>O205*H205</f>
        <v>0</v>
      </c>
      <c r="Q205" s="214">
        <v>0.090620000000000006</v>
      </c>
      <c r="R205" s="214">
        <f>Q205*H205</f>
        <v>14.4203606</v>
      </c>
      <c r="S205" s="214">
        <v>0</v>
      </c>
      <c r="T205" s="215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6" t="s">
        <v>125</v>
      </c>
      <c r="AT205" s="216" t="s">
        <v>120</v>
      </c>
      <c r="AU205" s="216" t="s">
        <v>81</v>
      </c>
      <c r="AY205" s="18" t="s">
        <v>118</v>
      </c>
      <c r="BE205" s="217">
        <f>IF(N205="základní",J205,0)</f>
        <v>0</v>
      </c>
      <c r="BF205" s="217">
        <f>IF(N205="snížená",J205,0)</f>
        <v>0</v>
      </c>
      <c r="BG205" s="217">
        <f>IF(N205="zákl. přenesená",J205,0)</f>
        <v>0</v>
      </c>
      <c r="BH205" s="217">
        <f>IF(N205="sníž. přenesená",J205,0)</f>
        <v>0</v>
      </c>
      <c r="BI205" s="217">
        <f>IF(N205="nulová",J205,0)</f>
        <v>0</v>
      </c>
      <c r="BJ205" s="18" t="s">
        <v>79</v>
      </c>
      <c r="BK205" s="217">
        <f>ROUND(I205*H205,2)</f>
        <v>0</v>
      </c>
      <c r="BL205" s="18" t="s">
        <v>125</v>
      </c>
      <c r="BM205" s="216" t="s">
        <v>297</v>
      </c>
    </row>
    <row r="206" s="2" customFormat="1">
      <c r="A206" s="39"/>
      <c r="B206" s="40"/>
      <c r="C206" s="41"/>
      <c r="D206" s="218" t="s">
        <v>127</v>
      </c>
      <c r="E206" s="41"/>
      <c r="F206" s="219" t="s">
        <v>298</v>
      </c>
      <c r="G206" s="41"/>
      <c r="H206" s="41"/>
      <c r="I206" s="220"/>
      <c r="J206" s="41"/>
      <c r="K206" s="41"/>
      <c r="L206" s="45"/>
      <c r="M206" s="221"/>
      <c r="N206" s="222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127</v>
      </c>
      <c r="AU206" s="18" t="s">
        <v>81</v>
      </c>
    </row>
    <row r="207" s="13" customFormat="1">
      <c r="A207" s="13"/>
      <c r="B207" s="223"/>
      <c r="C207" s="224"/>
      <c r="D207" s="225" t="s">
        <v>129</v>
      </c>
      <c r="E207" s="226" t="s">
        <v>19</v>
      </c>
      <c r="F207" s="227" t="s">
        <v>299</v>
      </c>
      <c r="G207" s="224"/>
      <c r="H207" s="228">
        <v>159.13</v>
      </c>
      <c r="I207" s="229"/>
      <c r="J207" s="224"/>
      <c r="K207" s="224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129</v>
      </c>
      <c r="AU207" s="234" t="s">
        <v>81</v>
      </c>
      <c r="AV207" s="13" t="s">
        <v>81</v>
      </c>
      <c r="AW207" s="13" t="s">
        <v>33</v>
      </c>
      <c r="AX207" s="13" t="s">
        <v>71</v>
      </c>
      <c r="AY207" s="234" t="s">
        <v>118</v>
      </c>
    </row>
    <row r="208" s="14" customFormat="1">
      <c r="A208" s="14"/>
      <c r="B208" s="235"/>
      <c r="C208" s="236"/>
      <c r="D208" s="225" t="s">
        <v>129</v>
      </c>
      <c r="E208" s="237" t="s">
        <v>19</v>
      </c>
      <c r="F208" s="238" t="s">
        <v>131</v>
      </c>
      <c r="G208" s="236"/>
      <c r="H208" s="239">
        <v>159.13</v>
      </c>
      <c r="I208" s="240"/>
      <c r="J208" s="236"/>
      <c r="K208" s="236"/>
      <c r="L208" s="241"/>
      <c r="M208" s="242"/>
      <c r="N208" s="243"/>
      <c r="O208" s="243"/>
      <c r="P208" s="243"/>
      <c r="Q208" s="243"/>
      <c r="R208" s="243"/>
      <c r="S208" s="243"/>
      <c r="T208" s="24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5" t="s">
        <v>129</v>
      </c>
      <c r="AU208" s="245" t="s">
        <v>81</v>
      </c>
      <c r="AV208" s="14" t="s">
        <v>125</v>
      </c>
      <c r="AW208" s="14" t="s">
        <v>33</v>
      </c>
      <c r="AX208" s="14" t="s">
        <v>79</v>
      </c>
      <c r="AY208" s="245" t="s">
        <v>118</v>
      </c>
    </row>
    <row r="209" s="2" customFormat="1" ht="16.5" customHeight="1">
      <c r="A209" s="39"/>
      <c r="B209" s="40"/>
      <c r="C209" s="246" t="s">
        <v>300</v>
      </c>
      <c r="D209" s="246" t="s">
        <v>213</v>
      </c>
      <c r="E209" s="247" t="s">
        <v>301</v>
      </c>
      <c r="F209" s="248" t="s">
        <v>302</v>
      </c>
      <c r="G209" s="249" t="s">
        <v>123</v>
      </c>
      <c r="H209" s="250">
        <v>162.31299999999999</v>
      </c>
      <c r="I209" s="251"/>
      <c r="J209" s="252">
        <f>ROUND(I209*H209,2)</f>
        <v>0</v>
      </c>
      <c r="K209" s="248" t="s">
        <v>124</v>
      </c>
      <c r="L209" s="253"/>
      <c r="M209" s="254" t="s">
        <v>19</v>
      </c>
      <c r="N209" s="255" t="s">
        <v>42</v>
      </c>
      <c r="O209" s="85"/>
      <c r="P209" s="214">
        <f>O209*H209</f>
        <v>0</v>
      </c>
      <c r="Q209" s="214">
        <v>0.17599999999999999</v>
      </c>
      <c r="R209" s="214">
        <f>Q209*H209</f>
        <v>28.567087999999995</v>
      </c>
      <c r="S209" s="214">
        <v>0</v>
      </c>
      <c r="T209" s="215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6" t="s">
        <v>163</v>
      </c>
      <c r="AT209" s="216" t="s">
        <v>213</v>
      </c>
      <c r="AU209" s="216" t="s">
        <v>81</v>
      </c>
      <c r="AY209" s="18" t="s">
        <v>118</v>
      </c>
      <c r="BE209" s="217">
        <f>IF(N209="základní",J209,0)</f>
        <v>0</v>
      </c>
      <c r="BF209" s="217">
        <f>IF(N209="snížená",J209,0)</f>
        <v>0</v>
      </c>
      <c r="BG209" s="217">
        <f>IF(N209="zákl. přenesená",J209,0)</f>
        <v>0</v>
      </c>
      <c r="BH209" s="217">
        <f>IF(N209="sníž. přenesená",J209,0)</f>
        <v>0</v>
      </c>
      <c r="BI209" s="217">
        <f>IF(N209="nulová",J209,0)</f>
        <v>0</v>
      </c>
      <c r="BJ209" s="18" t="s">
        <v>79</v>
      </c>
      <c r="BK209" s="217">
        <f>ROUND(I209*H209,2)</f>
        <v>0</v>
      </c>
      <c r="BL209" s="18" t="s">
        <v>125</v>
      </c>
      <c r="BM209" s="216" t="s">
        <v>303</v>
      </c>
    </row>
    <row r="210" s="13" customFormat="1">
      <c r="A210" s="13"/>
      <c r="B210" s="223"/>
      <c r="C210" s="224"/>
      <c r="D210" s="225" t="s">
        <v>129</v>
      </c>
      <c r="E210" s="224"/>
      <c r="F210" s="227" t="s">
        <v>304</v>
      </c>
      <c r="G210" s="224"/>
      <c r="H210" s="228">
        <v>162.31299999999999</v>
      </c>
      <c r="I210" s="229"/>
      <c r="J210" s="224"/>
      <c r="K210" s="224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129</v>
      </c>
      <c r="AU210" s="234" t="s">
        <v>81</v>
      </c>
      <c r="AV210" s="13" t="s">
        <v>81</v>
      </c>
      <c r="AW210" s="13" t="s">
        <v>4</v>
      </c>
      <c r="AX210" s="13" t="s">
        <v>79</v>
      </c>
      <c r="AY210" s="234" t="s">
        <v>118</v>
      </c>
    </row>
    <row r="211" s="12" customFormat="1" ht="22.8" customHeight="1">
      <c r="A211" s="12"/>
      <c r="B211" s="189"/>
      <c r="C211" s="190"/>
      <c r="D211" s="191" t="s">
        <v>70</v>
      </c>
      <c r="E211" s="203" t="s">
        <v>170</v>
      </c>
      <c r="F211" s="203" t="s">
        <v>305</v>
      </c>
      <c r="G211" s="190"/>
      <c r="H211" s="190"/>
      <c r="I211" s="193"/>
      <c r="J211" s="204">
        <f>BK211</f>
        <v>0</v>
      </c>
      <c r="K211" s="190"/>
      <c r="L211" s="195"/>
      <c r="M211" s="196"/>
      <c r="N211" s="197"/>
      <c r="O211" s="197"/>
      <c r="P211" s="198">
        <f>SUM(P212:P250)</f>
        <v>0</v>
      </c>
      <c r="Q211" s="197"/>
      <c r="R211" s="198">
        <f>SUM(R212:R250)</f>
        <v>223.50918539999998</v>
      </c>
      <c r="S211" s="197"/>
      <c r="T211" s="199">
        <f>SUM(T212:T250)</f>
        <v>20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00" t="s">
        <v>79</v>
      </c>
      <c r="AT211" s="201" t="s">
        <v>70</v>
      </c>
      <c r="AU211" s="201" t="s">
        <v>79</v>
      </c>
      <c r="AY211" s="200" t="s">
        <v>118</v>
      </c>
      <c r="BK211" s="202">
        <f>SUM(BK212:BK250)</f>
        <v>0</v>
      </c>
    </row>
    <row r="212" s="2" customFormat="1" ht="16.5" customHeight="1">
      <c r="A212" s="39"/>
      <c r="B212" s="40"/>
      <c r="C212" s="205" t="s">
        <v>306</v>
      </c>
      <c r="D212" s="205" t="s">
        <v>120</v>
      </c>
      <c r="E212" s="206" t="s">
        <v>307</v>
      </c>
      <c r="F212" s="207" t="s">
        <v>308</v>
      </c>
      <c r="G212" s="208" t="s">
        <v>309</v>
      </c>
      <c r="H212" s="209">
        <v>20</v>
      </c>
      <c r="I212" s="210"/>
      <c r="J212" s="211">
        <f>ROUND(I212*H212,2)</f>
        <v>0</v>
      </c>
      <c r="K212" s="207" t="s">
        <v>19</v>
      </c>
      <c r="L212" s="45"/>
      <c r="M212" s="212" t="s">
        <v>19</v>
      </c>
      <c r="N212" s="213" t="s">
        <v>42</v>
      </c>
      <c r="O212" s="85"/>
      <c r="P212" s="214">
        <f>O212*H212</f>
        <v>0</v>
      </c>
      <c r="Q212" s="214">
        <v>0</v>
      </c>
      <c r="R212" s="214">
        <f>Q212*H212</f>
        <v>0</v>
      </c>
      <c r="S212" s="214">
        <v>0</v>
      </c>
      <c r="T212" s="215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6" t="s">
        <v>125</v>
      </c>
      <c r="AT212" s="216" t="s">
        <v>120</v>
      </c>
      <c r="AU212" s="216" t="s">
        <v>81</v>
      </c>
      <c r="AY212" s="18" t="s">
        <v>118</v>
      </c>
      <c r="BE212" s="217">
        <f>IF(N212="základní",J212,0)</f>
        <v>0</v>
      </c>
      <c r="BF212" s="217">
        <f>IF(N212="snížená",J212,0)</f>
        <v>0</v>
      </c>
      <c r="BG212" s="217">
        <f>IF(N212="zákl. přenesená",J212,0)</f>
        <v>0</v>
      </c>
      <c r="BH212" s="217">
        <f>IF(N212="sníž. přenesená",J212,0)</f>
        <v>0</v>
      </c>
      <c r="BI212" s="217">
        <f>IF(N212="nulová",J212,0)</f>
        <v>0</v>
      </c>
      <c r="BJ212" s="18" t="s">
        <v>79</v>
      </c>
      <c r="BK212" s="217">
        <f>ROUND(I212*H212,2)</f>
        <v>0</v>
      </c>
      <c r="BL212" s="18" t="s">
        <v>125</v>
      </c>
      <c r="BM212" s="216" t="s">
        <v>310</v>
      </c>
    </row>
    <row r="213" s="13" customFormat="1">
      <c r="A213" s="13"/>
      <c r="B213" s="223"/>
      <c r="C213" s="224"/>
      <c r="D213" s="225" t="s">
        <v>129</v>
      </c>
      <c r="E213" s="226" t="s">
        <v>19</v>
      </c>
      <c r="F213" s="227" t="s">
        <v>311</v>
      </c>
      <c r="G213" s="224"/>
      <c r="H213" s="228">
        <v>10</v>
      </c>
      <c r="I213" s="229"/>
      <c r="J213" s="224"/>
      <c r="K213" s="224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129</v>
      </c>
      <c r="AU213" s="234" t="s">
        <v>81</v>
      </c>
      <c r="AV213" s="13" t="s">
        <v>81</v>
      </c>
      <c r="AW213" s="13" t="s">
        <v>33</v>
      </c>
      <c r="AX213" s="13" t="s">
        <v>71</v>
      </c>
      <c r="AY213" s="234" t="s">
        <v>118</v>
      </c>
    </row>
    <row r="214" s="13" customFormat="1">
      <c r="A214" s="13"/>
      <c r="B214" s="223"/>
      <c r="C214" s="224"/>
      <c r="D214" s="225" t="s">
        <v>129</v>
      </c>
      <c r="E214" s="226" t="s">
        <v>19</v>
      </c>
      <c r="F214" s="227" t="s">
        <v>312</v>
      </c>
      <c r="G214" s="224"/>
      <c r="H214" s="228">
        <v>10</v>
      </c>
      <c r="I214" s="229"/>
      <c r="J214" s="224"/>
      <c r="K214" s="224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129</v>
      </c>
      <c r="AU214" s="234" t="s">
        <v>81</v>
      </c>
      <c r="AV214" s="13" t="s">
        <v>81</v>
      </c>
      <c r="AW214" s="13" t="s">
        <v>33</v>
      </c>
      <c r="AX214" s="13" t="s">
        <v>71</v>
      </c>
      <c r="AY214" s="234" t="s">
        <v>118</v>
      </c>
    </row>
    <row r="215" s="14" customFormat="1">
      <c r="A215" s="14"/>
      <c r="B215" s="235"/>
      <c r="C215" s="236"/>
      <c r="D215" s="225" t="s">
        <v>129</v>
      </c>
      <c r="E215" s="237" t="s">
        <v>19</v>
      </c>
      <c r="F215" s="238" t="s">
        <v>131</v>
      </c>
      <c r="G215" s="236"/>
      <c r="H215" s="239">
        <v>20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5" t="s">
        <v>129</v>
      </c>
      <c r="AU215" s="245" t="s">
        <v>81</v>
      </c>
      <c r="AV215" s="14" t="s">
        <v>125</v>
      </c>
      <c r="AW215" s="14" t="s">
        <v>33</v>
      </c>
      <c r="AX215" s="14" t="s">
        <v>79</v>
      </c>
      <c r="AY215" s="245" t="s">
        <v>118</v>
      </c>
    </row>
    <row r="216" s="2" customFormat="1" ht="16.5" customHeight="1">
      <c r="A216" s="39"/>
      <c r="B216" s="40"/>
      <c r="C216" s="205" t="s">
        <v>313</v>
      </c>
      <c r="D216" s="205" t="s">
        <v>120</v>
      </c>
      <c r="E216" s="206" t="s">
        <v>314</v>
      </c>
      <c r="F216" s="207" t="s">
        <v>315</v>
      </c>
      <c r="G216" s="208" t="s">
        <v>123</v>
      </c>
      <c r="H216" s="209">
        <v>5.5</v>
      </c>
      <c r="I216" s="210"/>
      <c r="J216" s="211">
        <f>ROUND(I216*H216,2)</f>
        <v>0</v>
      </c>
      <c r="K216" s="207" t="s">
        <v>124</v>
      </c>
      <c r="L216" s="45"/>
      <c r="M216" s="212" t="s">
        <v>19</v>
      </c>
      <c r="N216" s="213" t="s">
        <v>42</v>
      </c>
      <c r="O216" s="85"/>
      <c r="P216" s="214">
        <f>O216*H216</f>
        <v>0</v>
      </c>
      <c r="Q216" s="214">
        <v>0.0011999999999999999</v>
      </c>
      <c r="R216" s="214">
        <f>Q216*H216</f>
        <v>0.0065999999999999991</v>
      </c>
      <c r="S216" s="214">
        <v>0</v>
      </c>
      <c r="T216" s="215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6" t="s">
        <v>125</v>
      </c>
      <c r="AT216" s="216" t="s">
        <v>120</v>
      </c>
      <c r="AU216" s="216" t="s">
        <v>81</v>
      </c>
      <c r="AY216" s="18" t="s">
        <v>118</v>
      </c>
      <c r="BE216" s="217">
        <f>IF(N216="základní",J216,0)</f>
        <v>0</v>
      </c>
      <c r="BF216" s="217">
        <f>IF(N216="snížená",J216,0)</f>
        <v>0</v>
      </c>
      <c r="BG216" s="217">
        <f>IF(N216="zákl. přenesená",J216,0)</f>
        <v>0</v>
      </c>
      <c r="BH216" s="217">
        <f>IF(N216="sníž. přenesená",J216,0)</f>
        <v>0</v>
      </c>
      <c r="BI216" s="217">
        <f>IF(N216="nulová",J216,0)</f>
        <v>0</v>
      </c>
      <c r="BJ216" s="18" t="s">
        <v>79</v>
      </c>
      <c r="BK216" s="217">
        <f>ROUND(I216*H216,2)</f>
        <v>0</v>
      </c>
      <c r="BL216" s="18" t="s">
        <v>125</v>
      </c>
      <c r="BM216" s="216" t="s">
        <v>316</v>
      </c>
    </row>
    <row r="217" s="2" customFormat="1">
      <c r="A217" s="39"/>
      <c r="B217" s="40"/>
      <c r="C217" s="41"/>
      <c r="D217" s="218" t="s">
        <v>127</v>
      </c>
      <c r="E217" s="41"/>
      <c r="F217" s="219" t="s">
        <v>317</v>
      </c>
      <c r="G217" s="41"/>
      <c r="H217" s="41"/>
      <c r="I217" s="220"/>
      <c r="J217" s="41"/>
      <c r="K217" s="41"/>
      <c r="L217" s="45"/>
      <c r="M217" s="221"/>
      <c r="N217" s="222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127</v>
      </c>
      <c r="AU217" s="18" t="s">
        <v>81</v>
      </c>
    </row>
    <row r="218" s="13" customFormat="1">
      <c r="A218" s="13"/>
      <c r="B218" s="223"/>
      <c r="C218" s="224"/>
      <c r="D218" s="225" t="s">
        <v>129</v>
      </c>
      <c r="E218" s="226" t="s">
        <v>19</v>
      </c>
      <c r="F218" s="227" t="s">
        <v>318</v>
      </c>
      <c r="G218" s="224"/>
      <c r="H218" s="228">
        <v>5.5</v>
      </c>
      <c r="I218" s="229"/>
      <c r="J218" s="224"/>
      <c r="K218" s="224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129</v>
      </c>
      <c r="AU218" s="234" t="s">
        <v>81</v>
      </c>
      <c r="AV218" s="13" t="s">
        <v>81</v>
      </c>
      <c r="AW218" s="13" t="s">
        <v>33</v>
      </c>
      <c r="AX218" s="13" t="s">
        <v>71</v>
      </c>
      <c r="AY218" s="234" t="s">
        <v>118</v>
      </c>
    </row>
    <row r="219" s="14" customFormat="1">
      <c r="A219" s="14"/>
      <c r="B219" s="235"/>
      <c r="C219" s="236"/>
      <c r="D219" s="225" t="s">
        <v>129</v>
      </c>
      <c r="E219" s="237" t="s">
        <v>19</v>
      </c>
      <c r="F219" s="238" t="s">
        <v>131</v>
      </c>
      <c r="G219" s="236"/>
      <c r="H219" s="239">
        <v>5.5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5" t="s">
        <v>129</v>
      </c>
      <c r="AU219" s="245" t="s">
        <v>81</v>
      </c>
      <c r="AV219" s="14" t="s">
        <v>125</v>
      </c>
      <c r="AW219" s="14" t="s">
        <v>33</v>
      </c>
      <c r="AX219" s="14" t="s">
        <v>79</v>
      </c>
      <c r="AY219" s="245" t="s">
        <v>118</v>
      </c>
    </row>
    <row r="220" s="2" customFormat="1" ht="21.75" customHeight="1">
      <c r="A220" s="39"/>
      <c r="B220" s="40"/>
      <c r="C220" s="205" t="s">
        <v>319</v>
      </c>
      <c r="D220" s="205" t="s">
        <v>120</v>
      </c>
      <c r="E220" s="206" t="s">
        <v>320</v>
      </c>
      <c r="F220" s="207" t="s">
        <v>321</v>
      </c>
      <c r="G220" s="208" t="s">
        <v>123</v>
      </c>
      <c r="H220" s="209">
        <v>5.5</v>
      </c>
      <c r="I220" s="210"/>
      <c r="J220" s="211">
        <f>ROUND(I220*H220,2)</f>
        <v>0</v>
      </c>
      <c r="K220" s="207" t="s">
        <v>124</v>
      </c>
      <c r="L220" s="45"/>
      <c r="M220" s="212" t="s">
        <v>19</v>
      </c>
      <c r="N220" s="213" t="s">
        <v>42</v>
      </c>
      <c r="O220" s="85"/>
      <c r="P220" s="214">
        <f>O220*H220</f>
        <v>0</v>
      </c>
      <c r="Q220" s="214">
        <v>0.0025999999999999999</v>
      </c>
      <c r="R220" s="214">
        <f>Q220*H220</f>
        <v>0.0143</v>
      </c>
      <c r="S220" s="214">
        <v>0</v>
      </c>
      <c r="T220" s="21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6" t="s">
        <v>125</v>
      </c>
      <c r="AT220" s="216" t="s">
        <v>120</v>
      </c>
      <c r="AU220" s="216" t="s">
        <v>81</v>
      </c>
      <c r="AY220" s="18" t="s">
        <v>118</v>
      </c>
      <c r="BE220" s="217">
        <f>IF(N220="základní",J220,0)</f>
        <v>0</v>
      </c>
      <c r="BF220" s="217">
        <f>IF(N220="snížená",J220,0)</f>
        <v>0</v>
      </c>
      <c r="BG220" s="217">
        <f>IF(N220="zákl. přenesená",J220,0)</f>
        <v>0</v>
      </c>
      <c r="BH220" s="217">
        <f>IF(N220="sníž. přenesená",J220,0)</f>
        <v>0</v>
      </c>
      <c r="BI220" s="217">
        <f>IF(N220="nulová",J220,0)</f>
        <v>0</v>
      </c>
      <c r="BJ220" s="18" t="s">
        <v>79</v>
      </c>
      <c r="BK220" s="217">
        <f>ROUND(I220*H220,2)</f>
        <v>0</v>
      </c>
      <c r="BL220" s="18" t="s">
        <v>125</v>
      </c>
      <c r="BM220" s="216" t="s">
        <v>322</v>
      </c>
    </row>
    <row r="221" s="2" customFormat="1">
      <c r="A221" s="39"/>
      <c r="B221" s="40"/>
      <c r="C221" s="41"/>
      <c r="D221" s="218" t="s">
        <v>127</v>
      </c>
      <c r="E221" s="41"/>
      <c r="F221" s="219" t="s">
        <v>323</v>
      </c>
      <c r="G221" s="41"/>
      <c r="H221" s="41"/>
      <c r="I221" s="220"/>
      <c r="J221" s="41"/>
      <c r="K221" s="41"/>
      <c r="L221" s="45"/>
      <c r="M221" s="221"/>
      <c r="N221" s="222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127</v>
      </c>
      <c r="AU221" s="18" t="s">
        <v>81</v>
      </c>
    </row>
    <row r="222" s="2" customFormat="1" ht="24.15" customHeight="1">
      <c r="A222" s="39"/>
      <c r="B222" s="40"/>
      <c r="C222" s="205" t="s">
        <v>324</v>
      </c>
      <c r="D222" s="205" t="s">
        <v>120</v>
      </c>
      <c r="E222" s="206" t="s">
        <v>325</v>
      </c>
      <c r="F222" s="207" t="s">
        <v>326</v>
      </c>
      <c r="G222" s="208" t="s">
        <v>123</v>
      </c>
      <c r="H222" s="209">
        <v>5.5</v>
      </c>
      <c r="I222" s="210"/>
      <c r="J222" s="211">
        <f>ROUND(I222*H222,2)</f>
        <v>0</v>
      </c>
      <c r="K222" s="207" t="s">
        <v>124</v>
      </c>
      <c r="L222" s="45"/>
      <c r="M222" s="212" t="s">
        <v>19</v>
      </c>
      <c r="N222" s="213" t="s">
        <v>42</v>
      </c>
      <c r="O222" s="85"/>
      <c r="P222" s="214">
        <f>O222*H222</f>
        <v>0</v>
      </c>
      <c r="Q222" s="214">
        <v>1.0000000000000001E-05</v>
      </c>
      <c r="R222" s="214">
        <f>Q222*H222</f>
        <v>5.5000000000000002E-05</v>
      </c>
      <c r="S222" s="214">
        <v>0</v>
      </c>
      <c r="T222" s="215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6" t="s">
        <v>125</v>
      </c>
      <c r="AT222" s="216" t="s">
        <v>120</v>
      </c>
      <c r="AU222" s="216" t="s">
        <v>81</v>
      </c>
      <c r="AY222" s="18" t="s">
        <v>118</v>
      </c>
      <c r="BE222" s="217">
        <f>IF(N222="základní",J222,0)</f>
        <v>0</v>
      </c>
      <c r="BF222" s="217">
        <f>IF(N222="snížená",J222,0)</f>
        <v>0</v>
      </c>
      <c r="BG222" s="217">
        <f>IF(N222="zákl. přenesená",J222,0)</f>
        <v>0</v>
      </c>
      <c r="BH222" s="217">
        <f>IF(N222="sníž. přenesená",J222,0)</f>
        <v>0</v>
      </c>
      <c r="BI222" s="217">
        <f>IF(N222="nulová",J222,0)</f>
        <v>0</v>
      </c>
      <c r="BJ222" s="18" t="s">
        <v>79</v>
      </c>
      <c r="BK222" s="217">
        <f>ROUND(I222*H222,2)</f>
        <v>0</v>
      </c>
      <c r="BL222" s="18" t="s">
        <v>125</v>
      </c>
      <c r="BM222" s="216" t="s">
        <v>327</v>
      </c>
    </row>
    <row r="223" s="2" customFormat="1">
      <c r="A223" s="39"/>
      <c r="B223" s="40"/>
      <c r="C223" s="41"/>
      <c r="D223" s="218" t="s">
        <v>127</v>
      </c>
      <c r="E223" s="41"/>
      <c r="F223" s="219" t="s">
        <v>328</v>
      </c>
      <c r="G223" s="41"/>
      <c r="H223" s="41"/>
      <c r="I223" s="220"/>
      <c r="J223" s="41"/>
      <c r="K223" s="41"/>
      <c r="L223" s="45"/>
      <c r="M223" s="221"/>
      <c r="N223" s="222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127</v>
      </c>
      <c r="AU223" s="18" t="s">
        <v>81</v>
      </c>
    </row>
    <row r="224" s="2" customFormat="1" ht="24.15" customHeight="1">
      <c r="A224" s="39"/>
      <c r="B224" s="40"/>
      <c r="C224" s="205" t="s">
        <v>329</v>
      </c>
      <c r="D224" s="205" t="s">
        <v>120</v>
      </c>
      <c r="E224" s="206" t="s">
        <v>330</v>
      </c>
      <c r="F224" s="207" t="s">
        <v>331</v>
      </c>
      <c r="G224" s="208" t="s">
        <v>166</v>
      </c>
      <c r="H224" s="209">
        <v>564</v>
      </c>
      <c r="I224" s="210"/>
      <c r="J224" s="211">
        <f>ROUND(I224*H224,2)</f>
        <v>0</v>
      </c>
      <c r="K224" s="207" t="s">
        <v>124</v>
      </c>
      <c r="L224" s="45"/>
      <c r="M224" s="212" t="s">
        <v>19</v>
      </c>
      <c r="N224" s="213" t="s">
        <v>42</v>
      </c>
      <c r="O224" s="85"/>
      <c r="P224" s="214">
        <f>O224*H224</f>
        <v>0</v>
      </c>
      <c r="Q224" s="214">
        <v>0.2195</v>
      </c>
      <c r="R224" s="214">
        <f>Q224*H224</f>
        <v>123.798</v>
      </c>
      <c r="S224" s="214">
        <v>0</v>
      </c>
      <c r="T224" s="215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6" t="s">
        <v>125</v>
      </c>
      <c r="AT224" s="216" t="s">
        <v>120</v>
      </c>
      <c r="AU224" s="216" t="s">
        <v>81</v>
      </c>
      <c r="AY224" s="18" t="s">
        <v>118</v>
      </c>
      <c r="BE224" s="217">
        <f>IF(N224="základní",J224,0)</f>
        <v>0</v>
      </c>
      <c r="BF224" s="217">
        <f>IF(N224="snížená",J224,0)</f>
        <v>0</v>
      </c>
      <c r="BG224" s="217">
        <f>IF(N224="zákl. přenesená",J224,0)</f>
        <v>0</v>
      </c>
      <c r="BH224" s="217">
        <f>IF(N224="sníž. přenesená",J224,0)</f>
        <v>0</v>
      </c>
      <c r="BI224" s="217">
        <f>IF(N224="nulová",J224,0)</f>
        <v>0</v>
      </c>
      <c r="BJ224" s="18" t="s">
        <v>79</v>
      </c>
      <c r="BK224" s="217">
        <f>ROUND(I224*H224,2)</f>
        <v>0</v>
      </c>
      <c r="BL224" s="18" t="s">
        <v>125</v>
      </c>
      <c r="BM224" s="216" t="s">
        <v>332</v>
      </c>
    </row>
    <row r="225" s="2" customFormat="1">
      <c r="A225" s="39"/>
      <c r="B225" s="40"/>
      <c r="C225" s="41"/>
      <c r="D225" s="218" t="s">
        <v>127</v>
      </c>
      <c r="E225" s="41"/>
      <c r="F225" s="219" t="s">
        <v>333</v>
      </c>
      <c r="G225" s="41"/>
      <c r="H225" s="41"/>
      <c r="I225" s="220"/>
      <c r="J225" s="41"/>
      <c r="K225" s="41"/>
      <c r="L225" s="45"/>
      <c r="M225" s="221"/>
      <c r="N225" s="222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127</v>
      </c>
      <c r="AU225" s="18" t="s">
        <v>81</v>
      </c>
    </row>
    <row r="226" s="13" customFormat="1">
      <c r="A226" s="13"/>
      <c r="B226" s="223"/>
      <c r="C226" s="224"/>
      <c r="D226" s="225" t="s">
        <v>129</v>
      </c>
      <c r="E226" s="226" t="s">
        <v>19</v>
      </c>
      <c r="F226" s="227" t="s">
        <v>334</v>
      </c>
      <c r="G226" s="224"/>
      <c r="H226" s="228">
        <v>564</v>
      </c>
      <c r="I226" s="229"/>
      <c r="J226" s="224"/>
      <c r="K226" s="224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129</v>
      </c>
      <c r="AU226" s="234" t="s">
        <v>81</v>
      </c>
      <c r="AV226" s="13" t="s">
        <v>81</v>
      </c>
      <c r="AW226" s="13" t="s">
        <v>33</v>
      </c>
      <c r="AX226" s="13" t="s">
        <v>71</v>
      </c>
      <c r="AY226" s="234" t="s">
        <v>118</v>
      </c>
    </row>
    <row r="227" s="14" customFormat="1">
      <c r="A227" s="14"/>
      <c r="B227" s="235"/>
      <c r="C227" s="236"/>
      <c r="D227" s="225" t="s">
        <v>129</v>
      </c>
      <c r="E227" s="237" t="s">
        <v>19</v>
      </c>
      <c r="F227" s="238" t="s">
        <v>131</v>
      </c>
      <c r="G227" s="236"/>
      <c r="H227" s="239">
        <v>564</v>
      </c>
      <c r="I227" s="240"/>
      <c r="J227" s="236"/>
      <c r="K227" s="236"/>
      <c r="L227" s="241"/>
      <c r="M227" s="242"/>
      <c r="N227" s="243"/>
      <c r="O227" s="243"/>
      <c r="P227" s="243"/>
      <c r="Q227" s="243"/>
      <c r="R227" s="243"/>
      <c r="S227" s="243"/>
      <c r="T227" s="24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5" t="s">
        <v>129</v>
      </c>
      <c r="AU227" s="245" t="s">
        <v>81</v>
      </c>
      <c r="AV227" s="14" t="s">
        <v>125</v>
      </c>
      <c r="AW227" s="14" t="s">
        <v>33</v>
      </c>
      <c r="AX227" s="14" t="s">
        <v>79</v>
      </c>
      <c r="AY227" s="245" t="s">
        <v>118</v>
      </c>
    </row>
    <row r="228" s="2" customFormat="1" ht="16.5" customHeight="1">
      <c r="A228" s="39"/>
      <c r="B228" s="40"/>
      <c r="C228" s="246" t="s">
        <v>335</v>
      </c>
      <c r="D228" s="246" t="s">
        <v>213</v>
      </c>
      <c r="E228" s="247" t="s">
        <v>336</v>
      </c>
      <c r="F228" s="248" t="s">
        <v>337</v>
      </c>
      <c r="G228" s="249" t="s">
        <v>166</v>
      </c>
      <c r="H228" s="250">
        <v>501.83999999999998</v>
      </c>
      <c r="I228" s="251"/>
      <c r="J228" s="252">
        <f>ROUND(I228*H228,2)</f>
        <v>0</v>
      </c>
      <c r="K228" s="248" t="s">
        <v>124</v>
      </c>
      <c r="L228" s="253"/>
      <c r="M228" s="254" t="s">
        <v>19</v>
      </c>
      <c r="N228" s="255" t="s">
        <v>42</v>
      </c>
      <c r="O228" s="85"/>
      <c r="P228" s="214">
        <f>O228*H228</f>
        <v>0</v>
      </c>
      <c r="Q228" s="214">
        <v>0.080000000000000002</v>
      </c>
      <c r="R228" s="214">
        <f>Q228*H228</f>
        <v>40.147199999999998</v>
      </c>
      <c r="S228" s="214">
        <v>0</v>
      </c>
      <c r="T228" s="21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6" t="s">
        <v>163</v>
      </c>
      <c r="AT228" s="216" t="s">
        <v>213</v>
      </c>
      <c r="AU228" s="216" t="s">
        <v>81</v>
      </c>
      <c r="AY228" s="18" t="s">
        <v>118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79</v>
      </c>
      <c r="BK228" s="217">
        <f>ROUND(I228*H228,2)</f>
        <v>0</v>
      </c>
      <c r="BL228" s="18" t="s">
        <v>125</v>
      </c>
      <c r="BM228" s="216" t="s">
        <v>338</v>
      </c>
    </row>
    <row r="229" s="13" customFormat="1">
      <c r="A229" s="13"/>
      <c r="B229" s="223"/>
      <c r="C229" s="224"/>
      <c r="D229" s="225" t="s">
        <v>129</v>
      </c>
      <c r="E229" s="224"/>
      <c r="F229" s="227" t="s">
        <v>339</v>
      </c>
      <c r="G229" s="224"/>
      <c r="H229" s="228">
        <v>501.83999999999998</v>
      </c>
      <c r="I229" s="229"/>
      <c r="J229" s="224"/>
      <c r="K229" s="224"/>
      <c r="L229" s="230"/>
      <c r="M229" s="231"/>
      <c r="N229" s="232"/>
      <c r="O229" s="232"/>
      <c r="P229" s="232"/>
      <c r="Q229" s="232"/>
      <c r="R229" s="232"/>
      <c r="S229" s="232"/>
      <c r="T229" s="23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4" t="s">
        <v>129</v>
      </c>
      <c r="AU229" s="234" t="s">
        <v>81</v>
      </c>
      <c r="AV229" s="13" t="s">
        <v>81</v>
      </c>
      <c r="AW229" s="13" t="s">
        <v>4</v>
      </c>
      <c r="AX229" s="13" t="s">
        <v>79</v>
      </c>
      <c r="AY229" s="234" t="s">
        <v>118</v>
      </c>
    </row>
    <row r="230" s="2" customFormat="1" ht="16.5" customHeight="1">
      <c r="A230" s="39"/>
      <c r="B230" s="40"/>
      <c r="C230" s="246" t="s">
        <v>340</v>
      </c>
      <c r="D230" s="246" t="s">
        <v>213</v>
      </c>
      <c r="E230" s="247" t="s">
        <v>341</v>
      </c>
      <c r="F230" s="248" t="s">
        <v>342</v>
      </c>
      <c r="G230" s="249" t="s">
        <v>166</v>
      </c>
      <c r="H230" s="250">
        <v>72</v>
      </c>
      <c r="I230" s="251"/>
      <c r="J230" s="252">
        <f>ROUND(I230*H230,2)</f>
        <v>0</v>
      </c>
      <c r="K230" s="248" t="s">
        <v>124</v>
      </c>
      <c r="L230" s="253"/>
      <c r="M230" s="254" t="s">
        <v>19</v>
      </c>
      <c r="N230" s="255" t="s">
        <v>42</v>
      </c>
      <c r="O230" s="85"/>
      <c r="P230" s="214">
        <f>O230*H230</f>
        <v>0</v>
      </c>
      <c r="Q230" s="214">
        <v>0.12</v>
      </c>
      <c r="R230" s="214">
        <f>Q230*H230</f>
        <v>8.6400000000000006</v>
      </c>
      <c r="S230" s="214">
        <v>0</v>
      </c>
      <c r="T230" s="21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6" t="s">
        <v>163</v>
      </c>
      <c r="AT230" s="216" t="s">
        <v>213</v>
      </c>
      <c r="AU230" s="216" t="s">
        <v>81</v>
      </c>
      <c r="AY230" s="18" t="s">
        <v>118</v>
      </c>
      <c r="BE230" s="217">
        <f>IF(N230="základní",J230,0)</f>
        <v>0</v>
      </c>
      <c r="BF230" s="217">
        <f>IF(N230="snížená",J230,0)</f>
        <v>0</v>
      </c>
      <c r="BG230" s="217">
        <f>IF(N230="zákl. přenesená",J230,0)</f>
        <v>0</v>
      </c>
      <c r="BH230" s="217">
        <f>IF(N230="sníž. přenesená",J230,0)</f>
        <v>0</v>
      </c>
      <c r="BI230" s="217">
        <f>IF(N230="nulová",J230,0)</f>
        <v>0</v>
      </c>
      <c r="BJ230" s="18" t="s">
        <v>79</v>
      </c>
      <c r="BK230" s="217">
        <f>ROUND(I230*H230,2)</f>
        <v>0</v>
      </c>
      <c r="BL230" s="18" t="s">
        <v>125</v>
      </c>
      <c r="BM230" s="216" t="s">
        <v>343</v>
      </c>
    </row>
    <row r="231" s="13" customFormat="1">
      <c r="A231" s="13"/>
      <c r="B231" s="223"/>
      <c r="C231" s="224"/>
      <c r="D231" s="225" t="s">
        <v>129</v>
      </c>
      <c r="E231" s="226" t="s">
        <v>19</v>
      </c>
      <c r="F231" s="227" t="s">
        <v>344</v>
      </c>
      <c r="G231" s="224"/>
      <c r="H231" s="228">
        <v>8</v>
      </c>
      <c r="I231" s="229"/>
      <c r="J231" s="224"/>
      <c r="K231" s="224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129</v>
      </c>
      <c r="AU231" s="234" t="s">
        <v>81</v>
      </c>
      <c r="AV231" s="13" t="s">
        <v>81</v>
      </c>
      <c r="AW231" s="13" t="s">
        <v>33</v>
      </c>
      <c r="AX231" s="13" t="s">
        <v>71</v>
      </c>
      <c r="AY231" s="234" t="s">
        <v>118</v>
      </c>
    </row>
    <row r="232" s="13" customFormat="1">
      <c r="A232" s="13"/>
      <c r="B232" s="223"/>
      <c r="C232" s="224"/>
      <c r="D232" s="225" t="s">
        <v>129</v>
      </c>
      <c r="E232" s="226" t="s">
        <v>19</v>
      </c>
      <c r="F232" s="227" t="s">
        <v>345</v>
      </c>
      <c r="G232" s="224"/>
      <c r="H232" s="228">
        <v>20</v>
      </c>
      <c r="I232" s="229"/>
      <c r="J232" s="224"/>
      <c r="K232" s="224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129</v>
      </c>
      <c r="AU232" s="234" t="s">
        <v>81</v>
      </c>
      <c r="AV232" s="13" t="s">
        <v>81</v>
      </c>
      <c r="AW232" s="13" t="s">
        <v>33</v>
      </c>
      <c r="AX232" s="13" t="s">
        <v>71</v>
      </c>
      <c r="AY232" s="234" t="s">
        <v>118</v>
      </c>
    </row>
    <row r="233" s="13" customFormat="1">
      <c r="A233" s="13"/>
      <c r="B233" s="223"/>
      <c r="C233" s="224"/>
      <c r="D233" s="225" t="s">
        <v>129</v>
      </c>
      <c r="E233" s="226" t="s">
        <v>19</v>
      </c>
      <c r="F233" s="227" t="s">
        <v>346</v>
      </c>
      <c r="G233" s="224"/>
      <c r="H233" s="228">
        <v>16</v>
      </c>
      <c r="I233" s="229"/>
      <c r="J233" s="224"/>
      <c r="K233" s="224"/>
      <c r="L233" s="230"/>
      <c r="M233" s="231"/>
      <c r="N233" s="232"/>
      <c r="O233" s="232"/>
      <c r="P233" s="232"/>
      <c r="Q233" s="232"/>
      <c r="R233" s="232"/>
      <c r="S233" s="232"/>
      <c r="T233" s="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4" t="s">
        <v>129</v>
      </c>
      <c r="AU233" s="234" t="s">
        <v>81</v>
      </c>
      <c r="AV233" s="13" t="s">
        <v>81</v>
      </c>
      <c r="AW233" s="13" t="s">
        <v>33</v>
      </c>
      <c r="AX233" s="13" t="s">
        <v>71</v>
      </c>
      <c r="AY233" s="234" t="s">
        <v>118</v>
      </c>
    </row>
    <row r="234" s="13" customFormat="1">
      <c r="A234" s="13"/>
      <c r="B234" s="223"/>
      <c r="C234" s="224"/>
      <c r="D234" s="225" t="s">
        <v>129</v>
      </c>
      <c r="E234" s="226" t="s">
        <v>19</v>
      </c>
      <c r="F234" s="227" t="s">
        <v>347</v>
      </c>
      <c r="G234" s="224"/>
      <c r="H234" s="228">
        <v>8</v>
      </c>
      <c r="I234" s="229"/>
      <c r="J234" s="224"/>
      <c r="K234" s="224"/>
      <c r="L234" s="230"/>
      <c r="M234" s="231"/>
      <c r="N234" s="232"/>
      <c r="O234" s="232"/>
      <c r="P234" s="232"/>
      <c r="Q234" s="232"/>
      <c r="R234" s="232"/>
      <c r="S234" s="232"/>
      <c r="T234" s="23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4" t="s">
        <v>129</v>
      </c>
      <c r="AU234" s="234" t="s">
        <v>81</v>
      </c>
      <c r="AV234" s="13" t="s">
        <v>81</v>
      </c>
      <c r="AW234" s="13" t="s">
        <v>33</v>
      </c>
      <c r="AX234" s="13" t="s">
        <v>71</v>
      </c>
      <c r="AY234" s="234" t="s">
        <v>118</v>
      </c>
    </row>
    <row r="235" s="13" customFormat="1">
      <c r="A235" s="13"/>
      <c r="B235" s="223"/>
      <c r="C235" s="224"/>
      <c r="D235" s="225" t="s">
        <v>129</v>
      </c>
      <c r="E235" s="226" t="s">
        <v>19</v>
      </c>
      <c r="F235" s="227" t="s">
        <v>348</v>
      </c>
      <c r="G235" s="224"/>
      <c r="H235" s="228">
        <v>20</v>
      </c>
      <c r="I235" s="229"/>
      <c r="J235" s="224"/>
      <c r="K235" s="224"/>
      <c r="L235" s="230"/>
      <c r="M235" s="231"/>
      <c r="N235" s="232"/>
      <c r="O235" s="232"/>
      <c r="P235" s="232"/>
      <c r="Q235" s="232"/>
      <c r="R235" s="232"/>
      <c r="S235" s="232"/>
      <c r="T235" s="23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129</v>
      </c>
      <c r="AU235" s="234" t="s">
        <v>81</v>
      </c>
      <c r="AV235" s="13" t="s">
        <v>81</v>
      </c>
      <c r="AW235" s="13" t="s">
        <v>33</v>
      </c>
      <c r="AX235" s="13" t="s">
        <v>71</v>
      </c>
      <c r="AY235" s="234" t="s">
        <v>118</v>
      </c>
    </row>
    <row r="236" s="14" customFormat="1">
      <c r="A236" s="14"/>
      <c r="B236" s="235"/>
      <c r="C236" s="236"/>
      <c r="D236" s="225" t="s">
        <v>129</v>
      </c>
      <c r="E236" s="237" t="s">
        <v>19</v>
      </c>
      <c r="F236" s="238" t="s">
        <v>131</v>
      </c>
      <c r="G236" s="236"/>
      <c r="H236" s="239">
        <v>72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5" t="s">
        <v>129</v>
      </c>
      <c r="AU236" s="245" t="s">
        <v>81</v>
      </c>
      <c r="AV236" s="14" t="s">
        <v>125</v>
      </c>
      <c r="AW236" s="14" t="s">
        <v>33</v>
      </c>
      <c r="AX236" s="14" t="s">
        <v>79</v>
      </c>
      <c r="AY236" s="245" t="s">
        <v>118</v>
      </c>
    </row>
    <row r="237" s="2" customFormat="1" ht="16.5" customHeight="1">
      <c r="A237" s="39"/>
      <c r="B237" s="40"/>
      <c r="C237" s="205" t="s">
        <v>349</v>
      </c>
      <c r="D237" s="205" t="s">
        <v>120</v>
      </c>
      <c r="E237" s="206" t="s">
        <v>350</v>
      </c>
      <c r="F237" s="207" t="s">
        <v>351</v>
      </c>
      <c r="G237" s="208" t="s">
        <v>179</v>
      </c>
      <c r="H237" s="209">
        <v>22.559999999999999</v>
      </c>
      <c r="I237" s="210"/>
      <c r="J237" s="211">
        <f>ROUND(I237*H237,2)</f>
        <v>0</v>
      </c>
      <c r="K237" s="207" t="s">
        <v>124</v>
      </c>
      <c r="L237" s="45"/>
      <c r="M237" s="212" t="s">
        <v>19</v>
      </c>
      <c r="N237" s="213" t="s">
        <v>42</v>
      </c>
      <c r="O237" s="85"/>
      <c r="P237" s="214">
        <f>O237*H237</f>
        <v>0</v>
      </c>
      <c r="Q237" s="214">
        <v>2.2563399999999998</v>
      </c>
      <c r="R237" s="214">
        <f>Q237*H237</f>
        <v>50.903030399999992</v>
      </c>
      <c r="S237" s="214">
        <v>0</v>
      </c>
      <c r="T237" s="215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6" t="s">
        <v>125</v>
      </c>
      <c r="AT237" s="216" t="s">
        <v>120</v>
      </c>
      <c r="AU237" s="216" t="s">
        <v>81</v>
      </c>
      <c r="AY237" s="18" t="s">
        <v>118</v>
      </c>
      <c r="BE237" s="217">
        <f>IF(N237="základní",J237,0)</f>
        <v>0</v>
      </c>
      <c r="BF237" s="217">
        <f>IF(N237="snížená",J237,0)</f>
        <v>0</v>
      </c>
      <c r="BG237" s="217">
        <f>IF(N237="zákl. přenesená",J237,0)</f>
        <v>0</v>
      </c>
      <c r="BH237" s="217">
        <f>IF(N237="sníž. přenesená",J237,0)</f>
        <v>0</v>
      </c>
      <c r="BI237" s="217">
        <f>IF(N237="nulová",J237,0)</f>
        <v>0</v>
      </c>
      <c r="BJ237" s="18" t="s">
        <v>79</v>
      </c>
      <c r="BK237" s="217">
        <f>ROUND(I237*H237,2)</f>
        <v>0</v>
      </c>
      <c r="BL237" s="18" t="s">
        <v>125</v>
      </c>
      <c r="BM237" s="216" t="s">
        <v>352</v>
      </c>
    </row>
    <row r="238" s="2" customFormat="1">
      <c r="A238" s="39"/>
      <c r="B238" s="40"/>
      <c r="C238" s="41"/>
      <c r="D238" s="218" t="s">
        <v>127</v>
      </c>
      <c r="E238" s="41"/>
      <c r="F238" s="219" t="s">
        <v>353</v>
      </c>
      <c r="G238" s="41"/>
      <c r="H238" s="41"/>
      <c r="I238" s="220"/>
      <c r="J238" s="41"/>
      <c r="K238" s="41"/>
      <c r="L238" s="45"/>
      <c r="M238" s="221"/>
      <c r="N238" s="222"/>
      <c r="O238" s="85"/>
      <c r="P238" s="85"/>
      <c r="Q238" s="85"/>
      <c r="R238" s="85"/>
      <c r="S238" s="85"/>
      <c r="T238" s="86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127</v>
      </c>
      <c r="AU238" s="18" t="s">
        <v>81</v>
      </c>
    </row>
    <row r="239" s="13" customFormat="1">
      <c r="A239" s="13"/>
      <c r="B239" s="223"/>
      <c r="C239" s="224"/>
      <c r="D239" s="225" t="s">
        <v>129</v>
      </c>
      <c r="E239" s="226" t="s">
        <v>19</v>
      </c>
      <c r="F239" s="227" t="s">
        <v>354</v>
      </c>
      <c r="G239" s="224"/>
      <c r="H239" s="228">
        <v>22.559999999999999</v>
      </c>
      <c r="I239" s="229"/>
      <c r="J239" s="224"/>
      <c r="K239" s="224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129</v>
      </c>
      <c r="AU239" s="234" t="s">
        <v>81</v>
      </c>
      <c r="AV239" s="13" t="s">
        <v>81</v>
      </c>
      <c r="AW239" s="13" t="s">
        <v>33</v>
      </c>
      <c r="AX239" s="13" t="s">
        <v>71</v>
      </c>
      <c r="AY239" s="234" t="s">
        <v>118</v>
      </c>
    </row>
    <row r="240" s="14" customFormat="1">
      <c r="A240" s="14"/>
      <c r="B240" s="235"/>
      <c r="C240" s="236"/>
      <c r="D240" s="225" t="s">
        <v>129</v>
      </c>
      <c r="E240" s="237" t="s">
        <v>19</v>
      </c>
      <c r="F240" s="238" t="s">
        <v>131</v>
      </c>
      <c r="G240" s="236"/>
      <c r="H240" s="239">
        <v>22.559999999999999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5" t="s">
        <v>129</v>
      </c>
      <c r="AU240" s="245" t="s">
        <v>81</v>
      </c>
      <c r="AV240" s="14" t="s">
        <v>125</v>
      </c>
      <c r="AW240" s="14" t="s">
        <v>33</v>
      </c>
      <c r="AX240" s="14" t="s">
        <v>79</v>
      </c>
      <c r="AY240" s="245" t="s">
        <v>118</v>
      </c>
    </row>
    <row r="241" s="2" customFormat="1" ht="16.5" customHeight="1">
      <c r="A241" s="39"/>
      <c r="B241" s="40"/>
      <c r="C241" s="205" t="s">
        <v>355</v>
      </c>
      <c r="D241" s="205" t="s">
        <v>120</v>
      </c>
      <c r="E241" s="206" t="s">
        <v>356</v>
      </c>
      <c r="F241" s="207" t="s">
        <v>357</v>
      </c>
      <c r="G241" s="208" t="s">
        <v>166</v>
      </c>
      <c r="H241" s="209">
        <v>564</v>
      </c>
      <c r="I241" s="210"/>
      <c r="J241" s="211">
        <f>ROUND(I241*H241,2)</f>
        <v>0</v>
      </c>
      <c r="K241" s="207" t="s">
        <v>124</v>
      </c>
      <c r="L241" s="45"/>
      <c r="M241" s="212" t="s">
        <v>19</v>
      </c>
      <c r="N241" s="213" t="s">
        <v>42</v>
      </c>
      <c r="O241" s="85"/>
      <c r="P241" s="214">
        <f>O241*H241</f>
        <v>0</v>
      </c>
      <c r="Q241" s="214">
        <v>0</v>
      </c>
      <c r="R241" s="214">
        <f>Q241*H241</f>
        <v>0</v>
      </c>
      <c r="S241" s="214">
        <v>0</v>
      </c>
      <c r="T241" s="215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6" t="s">
        <v>125</v>
      </c>
      <c r="AT241" s="216" t="s">
        <v>120</v>
      </c>
      <c r="AU241" s="216" t="s">
        <v>81</v>
      </c>
      <c r="AY241" s="18" t="s">
        <v>118</v>
      </c>
      <c r="BE241" s="217">
        <f>IF(N241="základní",J241,0)</f>
        <v>0</v>
      </c>
      <c r="BF241" s="217">
        <f>IF(N241="snížená",J241,0)</f>
        <v>0</v>
      </c>
      <c r="BG241" s="217">
        <f>IF(N241="zákl. přenesená",J241,0)</f>
        <v>0</v>
      </c>
      <c r="BH241" s="217">
        <f>IF(N241="sníž. přenesená",J241,0)</f>
        <v>0</v>
      </c>
      <c r="BI241" s="217">
        <f>IF(N241="nulová",J241,0)</f>
        <v>0</v>
      </c>
      <c r="BJ241" s="18" t="s">
        <v>79</v>
      </c>
      <c r="BK241" s="217">
        <f>ROUND(I241*H241,2)</f>
        <v>0</v>
      </c>
      <c r="BL241" s="18" t="s">
        <v>125</v>
      </c>
      <c r="BM241" s="216" t="s">
        <v>358</v>
      </c>
    </row>
    <row r="242" s="2" customFormat="1">
      <c r="A242" s="39"/>
      <c r="B242" s="40"/>
      <c r="C242" s="41"/>
      <c r="D242" s="218" t="s">
        <v>127</v>
      </c>
      <c r="E242" s="41"/>
      <c r="F242" s="219" t="s">
        <v>359</v>
      </c>
      <c r="G242" s="41"/>
      <c r="H242" s="41"/>
      <c r="I242" s="220"/>
      <c r="J242" s="41"/>
      <c r="K242" s="41"/>
      <c r="L242" s="45"/>
      <c r="M242" s="221"/>
      <c r="N242" s="222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127</v>
      </c>
      <c r="AU242" s="18" t="s">
        <v>81</v>
      </c>
    </row>
    <row r="243" s="13" customFormat="1">
      <c r="A243" s="13"/>
      <c r="B243" s="223"/>
      <c r="C243" s="224"/>
      <c r="D243" s="225" t="s">
        <v>129</v>
      </c>
      <c r="E243" s="226" t="s">
        <v>19</v>
      </c>
      <c r="F243" s="227" t="s">
        <v>360</v>
      </c>
      <c r="G243" s="224"/>
      <c r="H243" s="228">
        <v>564</v>
      </c>
      <c r="I243" s="229"/>
      <c r="J243" s="224"/>
      <c r="K243" s="224"/>
      <c r="L243" s="230"/>
      <c r="M243" s="231"/>
      <c r="N243" s="232"/>
      <c r="O243" s="232"/>
      <c r="P243" s="232"/>
      <c r="Q243" s="232"/>
      <c r="R243" s="232"/>
      <c r="S243" s="232"/>
      <c r="T243" s="23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4" t="s">
        <v>129</v>
      </c>
      <c r="AU243" s="234" t="s">
        <v>81</v>
      </c>
      <c r="AV243" s="13" t="s">
        <v>81</v>
      </c>
      <c r="AW243" s="13" t="s">
        <v>33</v>
      </c>
      <c r="AX243" s="13" t="s">
        <v>71</v>
      </c>
      <c r="AY243" s="234" t="s">
        <v>118</v>
      </c>
    </row>
    <row r="244" s="14" customFormat="1">
      <c r="A244" s="14"/>
      <c r="B244" s="235"/>
      <c r="C244" s="236"/>
      <c r="D244" s="225" t="s">
        <v>129</v>
      </c>
      <c r="E244" s="237" t="s">
        <v>19</v>
      </c>
      <c r="F244" s="238" t="s">
        <v>131</v>
      </c>
      <c r="G244" s="236"/>
      <c r="H244" s="239">
        <v>564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5" t="s">
        <v>129</v>
      </c>
      <c r="AU244" s="245" t="s">
        <v>81</v>
      </c>
      <c r="AV244" s="14" t="s">
        <v>125</v>
      </c>
      <c r="AW244" s="14" t="s">
        <v>33</v>
      </c>
      <c r="AX244" s="14" t="s">
        <v>79</v>
      </c>
      <c r="AY244" s="245" t="s">
        <v>118</v>
      </c>
    </row>
    <row r="245" s="2" customFormat="1" ht="21.75" customHeight="1">
      <c r="A245" s="39"/>
      <c r="B245" s="40"/>
      <c r="C245" s="205" t="s">
        <v>361</v>
      </c>
      <c r="D245" s="205" t="s">
        <v>120</v>
      </c>
      <c r="E245" s="206" t="s">
        <v>362</v>
      </c>
      <c r="F245" s="207" t="s">
        <v>363</v>
      </c>
      <c r="G245" s="208" t="s">
        <v>123</v>
      </c>
      <c r="H245" s="209">
        <v>2000</v>
      </c>
      <c r="I245" s="210"/>
      <c r="J245" s="211">
        <f>ROUND(I245*H245,2)</f>
        <v>0</v>
      </c>
      <c r="K245" s="207" t="s">
        <v>124</v>
      </c>
      <c r="L245" s="45"/>
      <c r="M245" s="212" t="s">
        <v>19</v>
      </c>
      <c r="N245" s="213" t="s">
        <v>42</v>
      </c>
      <c r="O245" s="85"/>
      <c r="P245" s="214">
        <f>O245*H245</f>
        <v>0</v>
      </c>
      <c r="Q245" s="214">
        <v>0</v>
      </c>
      <c r="R245" s="214">
        <f>Q245*H245</f>
        <v>0</v>
      </c>
      <c r="S245" s="214">
        <v>0.01</v>
      </c>
      <c r="T245" s="215">
        <f>S245*H245</f>
        <v>20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16" t="s">
        <v>125</v>
      </c>
      <c r="AT245" s="216" t="s">
        <v>120</v>
      </c>
      <c r="AU245" s="216" t="s">
        <v>81</v>
      </c>
      <c r="AY245" s="18" t="s">
        <v>118</v>
      </c>
      <c r="BE245" s="217">
        <f>IF(N245="základní",J245,0)</f>
        <v>0</v>
      </c>
      <c r="BF245" s="217">
        <f>IF(N245="snížená",J245,0)</f>
        <v>0</v>
      </c>
      <c r="BG245" s="217">
        <f>IF(N245="zákl. přenesená",J245,0)</f>
        <v>0</v>
      </c>
      <c r="BH245" s="217">
        <f>IF(N245="sníž. přenesená",J245,0)</f>
        <v>0</v>
      </c>
      <c r="BI245" s="217">
        <f>IF(N245="nulová",J245,0)</f>
        <v>0</v>
      </c>
      <c r="BJ245" s="18" t="s">
        <v>79</v>
      </c>
      <c r="BK245" s="217">
        <f>ROUND(I245*H245,2)</f>
        <v>0</v>
      </c>
      <c r="BL245" s="18" t="s">
        <v>125</v>
      </c>
      <c r="BM245" s="216" t="s">
        <v>364</v>
      </c>
    </row>
    <row r="246" s="2" customFormat="1">
      <c r="A246" s="39"/>
      <c r="B246" s="40"/>
      <c r="C246" s="41"/>
      <c r="D246" s="218" t="s">
        <v>127</v>
      </c>
      <c r="E246" s="41"/>
      <c r="F246" s="219" t="s">
        <v>365</v>
      </c>
      <c r="G246" s="41"/>
      <c r="H246" s="41"/>
      <c r="I246" s="220"/>
      <c r="J246" s="41"/>
      <c r="K246" s="41"/>
      <c r="L246" s="45"/>
      <c r="M246" s="221"/>
      <c r="N246" s="222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127</v>
      </c>
      <c r="AU246" s="18" t="s">
        <v>81</v>
      </c>
    </row>
    <row r="247" s="2" customFormat="1" ht="37.8" customHeight="1">
      <c r="A247" s="39"/>
      <c r="B247" s="40"/>
      <c r="C247" s="205" t="s">
        <v>366</v>
      </c>
      <c r="D247" s="205" t="s">
        <v>120</v>
      </c>
      <c r="E247" s="206" t="s">
        <v>367</v>
      </c>
      <c r="F247" s="207" t="s">
        <v>368</v>
      </c>
      <c r="G247" s="208" t="s">
        <v>166</v>
      </c>
      <c r="H247" s="209">
        <v>564</v>
      </c>
      <c r="I247" s="210"/>
      <c r="J247" s="211">
        <f>ROUND(I247*H247,2)</f>
        <v>0</v>
      </c>
      <c r="K247" s="207" t="s">
        <v>124</v>
      </c>
      <c r="L247" s="45"/>
      <c r="M247" s="212" t="s">
        <v>19</v>
      </c>
      <c r="N247" s="213" t="s">
        <v>42</v>
      </c>
      <c r="O247" s="85"/>
      <c r="P247" s="214">
        <f>O247*H247</f>
        <v>0</v>
      </c>
      <c r="Q247" s="214">
        <v>0</v>
      </c>
      <c r="R247" s="214">
        <f>Q247*H247</f>
        <v>0</v>
      </c>
      <c r="S247" s="214">
        <v>0</v>
      </c>
      <c r="T247" s="215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6" t="s">
        <v>125</v>
      </c>
      <c r="AT247" s="216" t="s">
        <v>120</v>
      </c>
      <c r="AU247" s="216" t="s">
        <v>81</v>
      </c>
      <c r="AY247" s="18" t="s">
        <v>118</v>
      </c>
      <c r="BE247" s="217">
        <f>IF(N247="základní",J247,0)</f>
        <v>0</v>
      </c>
      <c r="BF247" s="217">
        <f>IF(N247="snížená",J247,0)</f>
        <v>0</v>
      </c>
      <c r="BG247" s="217">
        <f>IF(N247="zákl. přenesená",J247,0)</f>
        <v>0</v>
      </c>
      <c r="BH247" s="217">
        <f>IF(N247="sníž. přenesená",J247,0)</f>
        <v>0</v>
      </c>
      <c r="BI247" s="217">
        <f>IF(N247="nulová",J247,0)</f>
        <v>0</v>
      </c>
      <c r="BJ247" s="18" t="s">
        <v>79</v>
      </c>
      <c r="BK247" s="217">
        <f>ROUND(I247*H247,2)</f>
        <v>0</v>
      </c>
      <c r="BL247" s="18" t="s">
        <v>125</v>
      </c>
      <c r="BM247" s="216" t="s">
        <v>369</v>
      </c>
    </row>
    <row r="248" s="2" customFormat="1">
      <c r="A248" s="39"/>
      <c r="B248" s="40"/>
      <c r="C248" s="41"/>
      <c r="D248" s="218" t="s">
        <v>127</v>
      </c>
      <c r="E248" s="41"/>
      <c r="F248" s="219" t="s">
        <v>370</v>
      </c>
      <c r="G248" s="41"/>
      <c r="H248" s="41"/>
      <c r="I248" s="220"/>
      <c r="J248" s="41"/>
      <c r="K248" s="41"/>
      <c r="L248" s="45"/>
      <c r="M248" s="221"/>
      <c r="N248" s="222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127</v>
      </c>
      <c r="AU248" s="18" t="s">
        <v>81</v>
      </c>
    </row>
    <row r="249" s="13" customFormat="1">
      <c r="A249" s="13"/>
      <c r="B249" s="223"/>
      <c r="C249" s="224"/>
      <c r="D249" s="225" t="s">
        <v>129</v>
      </c>
      <c r="E249" s="226" t="s">
        <v>19</v>
      </c>
      <c r="F249" s="227" t="s">
        <v>371</v>
      </c>
      <c r="G249" s="224"/>
      <c r="H249" s="228">
        <v>564</v>
      </c>
      <c r="I249" s="229"/>
      <c r="J249" s="224"/>
      <c r="K249" s="224"/>
      <c r="L249" s="230"/>
      <c r="M249" s="231"/>
      <c r="N249" s="232"/>
      <c r="O249" s="232"/>
      <c r="P249" s="232"/>
      <c r="Q249" s="232"/>
      <c r="R249" s="232"/>
      <c r="S249" s="232"/>
      <c r="T249" s="23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4" t="s">
        <v>129</v>
      </c>
      <c r="AU249" s="234" t="s">
        <v>81</v>
      </c>
      <c r="AV249" s="13" t="s">
        <v>81</v>
      </c>
      <c r="AW249" s="13" t="s">
        <v>33</v>
      </c>
      <c r="AX249" s="13" t="s">
        <v>71</v>
      </c>
      <c r="AY249" s="234" t="s">
        <v>118</v>
      </c>
    </row>
    <row r="250" s="14" customFormat="1">
      <c r="A250" s="14"/>
      <c r="B250" s="235"/>
      <c r="C250" s="236"/>
      <c r="D250" s="225" t="s">
        <v>129</v>
      </c>
      <c r="E250" s="237" t="s">
        <v>19</v>
      </c>
      <c r="F250" s="238" t="s">
        <v>131</v>
      </c>
      <c r="G250" s="236"/>
      <c r="H250" s="239">
        <v>564</v>
      </c>
      <c r="I250" s="240"/>
      <c r="J250" s="236"/>
      <c r="K250" s="236"/>
      <c r="L250" s="241"/>
      <c r="M250" s="242"/>
      <c r="N250" s="243"/>
      <c r="O250" s="243"/>
      <c r="P250" s="243"/>
      <c r="Q250" s="243"/>
      <c r="R250" s="243"/>
      <c r="S250" s="243"/>
      <c r="T250" s="24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5" t="s">
        <v>129</v>
      </c>
      <c r="AU250" s="245" t="s">
        <v>81</v>
      </c>
      <c r="AV250" s="14" t="s">
        <v>125</v>
      </c>
      <c r="AW250" s="14" t="s">
        <v>33</v>
      </c>
      <c r="AX250" s="14" t="s">
        <v>79</v>
      </c>
      <c r="AY250" s="245" t="s">
        <v>118</v>
      </c>
    </row>
    <row r="251" s="12" customFormat="1" ht="22.8" customHeight="1">
      <c r="A251" s="12"/>
      <c r="B251" s="189"/>
      <c r="C251" s="190"/>
      <c r="D251" s="191" t="s">
        <v>70</v>
      </c>
      <c r="E251" s="203" t="s">
        <v>372</v>
      </c>
      <c r="F251" s="203" t="s">
        <v>373</v>
      </c>
      <c r="G251" s="190"/>
      <c r="H251" s="190"/>
      <c r="I251" s="193"/>
      <c r="J251" s="204">
        <f>BK251</f>
        <v>0</v>
      </c>
      <c r="K251" s="190"/>
      <c r="L251" s="195"/>
      <c r="M251" s="196"/>
      <c r="N251" s="197"/>
      <c r="O251" s="197"/>
      <c r="P251" s="198">
        <f>SUM(P252:P292)</f>
        <v>0</v>
      </c>
      <c r="Q251" s="197"/>
      <c r="R251" s="198">
        <f>SUM(R252:R292)</f>
        <v>0</v>
      </c>
      <c r="S251" s="197"/>
      <c r="T251" s="199">
        <f>SUM(T252:T292)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0" t="s">
        <v>79</v>
      </c>
      <c r="AT251" s="201" t="s">
        <v>70</v>
      </c>
      <c r="AU251" s="201" t="s">
        <v>79</v>
      </c>
      <c r="AY251" s="200" t="s">
        <v>118</v>
      </c>
      <c r="BK251" s="202">
        <f>SUM(BK252:BK292)</f>
        <v>0</v>
      </c>
    </row>
    <row r="252" s="2" customFormat="1" ht="24.15" customHeight="1">
      <c r="A252" s="39"/>
      <c r="B252" s="40"/>
      <c r="C252" s="205" t="s">
        <v>374</v>
      </c>
      <c r="D252" s="205" t="s">
        <v>120</v>
      </c>
      <c r="E252" s="206" t="s">
        <v>375</v>
      </c>
      <c r="F252" s="207" t="s">
        <v>376</v>
      </c>
      <c r="G252" s="208" t="s">
        <v>190</v>
      </c>
      <c r="H252" s="209">
        <v>334.85300000000001</v>
      </c>
      <c r="I252" s="210"/>
      <c r="J252" s="211">
        <f>ROUND(I252*H252,2)</f>
        <v>0</v>
      </c>
      <c r="K252" s="207" t="s">
        <v>124</v>
      </c>
      <c r="L252" s="45"/>
      <c r="M252" s="212" t="s">
        <v>19</v>
      </c>
      <c r="N252" s="213" t="s">
        <v>42</v>
      </c>
      <c r="O252" s="85"/>
      <c r="P252" s="214">
        <f>O252*H252</f>
        <v>0</v>
      </c>
      <c r="Q252" s="214">
        <v>0</v>
      </c>
      <c r="R252" s="214">
        <f>Q252*H252</f>
        <v>0</v>
      </c>
      <c r="S252" s="214">
        <v>0</v>
      </c>
      <c r="T252" s="21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125</v>
      </c>
      <c r="AT252" s="216" t="s">
        <v>120</v>
      </c>
      <c r="AU252" s="216" t="s">
        <v>81</v>
      </c>
      <c r="AY252" s="18" t="s">
        <v>118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79</v>
      </c>
      <c r="BK252" s="217">
        <f>ROUND(I252*H252,2)</f>
        <v>0</v>
      </c>
      <c r="BL252" s="18" t="s">
        <v>125</v>
      </c>
      <c r="BM252" s="216" t="s">
        <v>377</v>
      </c>
    </row>
    <row r="253" s="2" customFormat="1">
      <c r="A253" s="39"/>
      <c r="B253" s="40"/>
      <c r="C253" s="41"/>
      <c r="D253" s="218" t="s">
        <v>127</v>
      </c>
      <c r="E253" s="41"/>
      <c r="F253" s="219" t="s">
        <v>378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127</v>
      </c>
      <c r="AU253" s="18" t="s">
        <v>81</v>
      </c>
    </row>
    <row r="254" s="13" customFormat="1">
      <c r="A254" s="13"/>
      <c r="B254" s="223"/>
      <c r="C254" s="224"/>
      <c r="D254" s="225" t="s">
        <v>129</v>
      </c>
      <c r="E254" s="226" t="s">
        <v>19</v>
      </c>
      <c r="F254" s="227" t="s">
        <v>379</v>
      </c>
      <c r="G254" s="224"/>
      <c r="H254" s="228">
        <v>314.85300000000001</v>
      </c>
      <c r="I254" s="229"/>
      <c r="J254" s="224"/>
      <c r="K254" s="224"/>
      <c r="L254" s="230"/>
      <c r="M254" s="231"/>
      <c r="N254" s="232"/>
      <c r="O254" s="232"/>
      <c r="P254" s="232"/>
      <c r="Q254" s="232"/>
      <c r="R254" s="232"/>
      <c r="S254" s="232"/>
      <c r="T254" s="2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4" t="s">
        <v>129</v>
      </c>
      <c r="AU254" s="234" t="s">
        <v>81</v>
      </c>
      <c r="AV254" s="13" t="s">
        <v>81</v>
      </c>
      <c r="AW254" s="13" t="s">
        <v>33</v>
      </c>
      <c r="AX254" s="13" t="s">
        <v>71</v>
      </c>
      <c r="AY254" s="234" t="s">
        <v>118</v>
      </c>
    </row>
    <row r="255" s="13" customFormat="1">
      <c r="A255" s="13"/>
      <c r="B255" s="223"/>
      <c r="C255" s="224"/>
      <c r="D255" s="225" t="s">
        <v>129</v>
      </c>
      <c r="E255" s="226" t="s">
        <v>19</v>
      </c>
      <c r="F255" s="227" t="s">
        <v>380</v>
      </c>
      <c r="G255" s="224"/>
      <c r="H255" s="228">
        <v>20</v>
      </c>
      <c r="I255" s="229"/>
      <c r="J255" s="224"/>
      <c r="K255" s="224"/>
      <c r="L255" s="230"/>
      <c r="M255" s="231"/>
      <c r="N255" s="232"/>
      <c r="O255" s="232"/>
      <c r="P255" s="232"/>
      <c r="Q255" s="232"/>
      <c r="R255" s="232"/>
      <c r="S255" s="232"/>
      <c r="T255" s="2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129</v>
      </c>
      <c r="AU255" s="234" t="s">
        <v>81</v>
      </c>
      <c r="AV255" s="13" t="s">
        <v>81</v>
      </c>
      <c r="AW255" s="13" t="s">
        <v>33</v>
      </c>
      <c r="AX255" s="13" t="s">
        <v>71</v>
      </c>
      <c r="AY255" s="234" t="s">
        <v>118</v>
      </c>
    </row>
    <row r="256" s="14" customFormat="1">
      <c r="A256" s="14"/>
      <c r="B256" s="235"/>
      <c r="C256" s="236"/>
      <c r="D256" s="225" t="s">
        <v>129</v>
      </c>
      <c r="E256" s="237" t="s">
        <v>19</v>
      </c>
      <c r="F256" s="238" t="s">
        <v>131</v>
      </c>
      <c r="G256" s="236"/>
      <c r="H256" s="239">
        <v>334.85300000000001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5" t="s">
        <v>129</v>
      </c>
      <c r="AU256" s="245" t="s">
        <v>81</v>
      </c>
      <c r="AV256" s="14" t="s">
        <v>125</v>
      </c>
      <c r="AW256" s="14" t="s">
        <v>33</v>
      </c>
      <c r="AX256" s="14" t="s">
        <v>79</v>
      </c>
      <c r="AY256" s="245" t="s">
        <v>118</v>
      </c>
    </row>
    <row r="257" s="2" customFormat="1" ht="24.15" customHeight="1">
      <c r="A257" s="39"/>
      <c r="B257" s="40"/>
      <c r="C257" s="205" t="s">
        <v>381</v>
      </c>
      <c r="D257" s="205" t="s">
        <v>120</v>
      </c>
      <c r="E257" s="206" t="s">
        <v>382</v>
      </c>
      <c r="F257" s="207" t="s">
        <v>383</v>
      </c>
      <c r="G257" s="208" t="s">
        <v>190</v>
      </c>
      <c r="H257" s="209">
        <v>6362.2070000000003</v>
      </c>
      <c r="I257" s="210"/>
      <c r="J257" s="211">
        <f>ROUND(I257*H257,2)</f>
        <v>0</v>
      </c>
      <c r="K257" s="207" t="s">
        <v>124</v>
      </c>
      <c r="L257" s="45"/>
      <c r="M257" s="212" t="s">
        <v>19</v>
      </c>
      <c r="N257" s="213" t="s">
        <v>42</v>
      </c>
      <c r="O257" s="85"/>
      <c r="P257" s="214">
        <f>O257*H257</f>
        <v>0</v>
      </c>
      <c r="Q257" s="214">
        <v>0</v>
      </c>
      <c r="R257" s="214">
        <f>Q257*H257</f>
        <v>0</v>
      </c>
      <c r="S257" s="214">
        <v>0</v>
      </c>
      <c r="T257" s="215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6" t="s">
        <v>125</v>
      </c>
      <c r="AT257" s="216" t="s">
        <v>120</v>
      </c>
      <c r="AU257" s="216" t="s">
        <v>81</v>
      </c>
      <c r="AY257" s="18" t="s">
        <v>118</v>
      </c>
      <c r="BE257" s="217">
        <f>IF(N257="základní",J257,0)</f>
        <v>0</v>
      </c>
      <c r="BF257" s="217">
        <f>IF(N257="snížená",J257,0)</f>
        <v>0</v>
      </c>
      <c r="BG257" s="217">
        <f>IF(N257="zákl. přenesená",J257,0)</f>
        <v>0</v>
      </c>
      <c r="BH257" s="217">
        <f>IF(N257="sníž. přenesená",J257,0)</f>
        <v>0</v>
      </c>
      <c r="BI257" s="217">
        <f>IF(N257="nulová",J257,0)</f>
        <v>0</v>
      </c>
      <c r="BJ257" s="18" t="s">
        <v>79</v>
      </c>
      <c r="BK257" s="217">
        <f>ROUND(I257*H257,2)</f>
        <v>0</v>
      </c>
      <c r="BL257" s="18" t="s">
        <v>125</v>
      </c>
      <c r="BM257" s="216" t="s">
        <v>384</v>
      </c>
    </row>
    <row r="258" s="2" customFormat="1">
      <c r="A258" s="39"/>
      <c r="B258" s="40"/>
      <c r="C258" s="41"/>
      <c r="D258" s="218" t="s">
        <v>127</v>
      </c>
      <c r="E258" s="41"/>
      <c r="F258" s="219" t="s">
        <v>385</v>
      </c>
      <c r="G258" s="41"/>
      <c r="H258" s="41"/>
      <c r="I258" s="220"/>
      <c r="J258" s="41"/>
      <c r="K258" s="41"/>
      <c r="L258" s="45"/>
      <c r="M258" s="221"/>
      <c r="N258" s="222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127</v>
      </c>
      <c r="AU258" s="18" t="s">
        <v>81</v>
      </c>
    </row>
    <row r="259" s="13" customFormat="1">
      <c r="A259" s="13"/>
      <c r="B259" s="223"/>
      <c r="C259" s="224"/>
      <c r="D259" s="225" t="s">
        <v>129</v>
      </c>
      <c r="E259" s="226" t="s">
        <v>19</v>
      </c>
      <c r="F259" s="227" t="s">
        <v>386</v>
      </c>
      <c r="G259" s="224"/>
      <c r="H259" s="228">
        <v>5982.2070000000003</v>
      </c>
      <c r="I259" s="229"/>
      <c r="J259" s="224"/>
      <c r="K259" s="224"/>
      <c r="L259" s="230"/>
      <c r="M259" s="231"/>
      <c r="N259" s="232"/>
      <c r="O259" s="232"/>
      <c r="P259" s="232"/>
      <c r="Q259" s="232"/>
      <c r="R259" s="232"/>
      <c r="S259" s="232"/>
      <c r="T259" s="23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4" t="s">
        <v>129</v>
      </c>
      <c r="AU259" s="234" t="s">
        <v>81</v>
      </c>
      <c r="AV259" s="13" t="s">
        <v>81</v>
      </c>
      <c r="AW259" s="13" t="s">
        <v>33</v>
      </c>
      <c r="AX259" s="13" t="s">
        <v>71</v>
      </c>
      <c r="AY259" s="234" t="s">
        <v>118</v>
      </c>
    </row>
    <row r="260" s="13" customFormat="1">
      <c r="A260" s="13"/>
      <c r="B260" s="223"/>
      <c r="C260" s="224"/>
      <c r="D260" s="225" t="s">
        <v>129</v>
      </c>
      <c r="E260" s="226" t="s">
        <v>19</v>
      </c>
      <c r="F260" s="227" t="s">
        <v>387</v>
      </c>
      <c r="G260" s="224"/>
      <c r="H260" s="228">
        <v>380</v>
      </c>
      <c r="I260" s="229"/>
      <c r="J260" s="224"/>
      <c r="K260" s="224"/>
      <c r="L260" s="230"/>
      <c r="M260" s="231"/>
      <c r="N260" s="232"/>
      <c r="O260" s="232"/>
      <c r="P260" s="232"/>
      <c r="Q260" s="232"/>
      <c r="R260" s="232"/>
      <c r="S260" s="232"/>
      <c r="T260" s="23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4" t="s">
        <v>129</v>
      </c>
      <c r="AU260" s="234" t="s">
        <v>81</v>
      </c>
      <c r="AV260" s="13" t="s">
        <v>81</v>
      </c>
      <c r="AW260" s="13" t="s">
        <v>33</v>
      </c>
      <c r="AX260" s="13" t="s">
        <v>71</v>
      </c>
      <c r="AY260" s="234" t="s">
        <v>118</v>
      </c>
    </row>
    <row r="261" s="14" customFormat="1">
      <c r="A261" s="14"/>
      <c r="B261" s="235"/>
      <c r="C261" s="236"/>
      <c r="D261" s="225" t="s">
        <v>129</v>
      </c>
      <c r="E261" s="237" t="s">
        <v>19</v>
      </c>
      <c r="F261" s="238" t="s">
        <v>131</v>
      </c>
      <c r="G261" s="236"/>
      <c r="H261" s="239">
        <v>6362.2070000000003</v>
      </c>
      <c r="I261" s="240"/>
      <c r="J261" s="236"/>
      <c r="K261" s="236"/>
      <c r="L261" s="241"/>
      <c r="M261" s="242"/>
      <c r="N261" s="243"/>
      <c r="O261" s="243"/>
      <c r="P261" s="243"/>
      <c r="Q261" s="243"/>
      <c r="R261" s="243"/>
      <c r="S261" s="243"/>
      <c r="T261" s="24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5" t="s">
        <v>129</v>
      </c>
      <c r="AU261" s="245" t="s">
        <v>81</v>
      </c>
      <c r="AV261" s="14" t="s">
        <v>125</v>
      </c>
      <c r="AW261" s="14" t="s">
        <v>33</v>
      </c>
      <c r="AX261" s="14" t="s">
        <v>79</v>
      </c>
      <c r="AY261" s="245" t="s">
        <v>118</v>
      </c>
    </row>
    <row r="262" s="2" customFormat="1" ht="24.15" customHeight="1">
      <c r="A262" s="39"/>
      <c r="B262" s="40"/>
      <c r="C262" s="205" t="s">
        <v>388</v>
      </c>
      <c r="D262" s="205" t="s">
        <v>120</v>
      </c>
      <c r="E262" s="206" t="s">
        <v>389</v>
      </c>
      <c r="F262" s="207" t="s">
        <v>390</v>
      </c>
      <c r="G262" s="208" t="s">
        <v>190</v>
      </c>
      <c r="H262" s="209">
        <v>115.62000000000001</v>
      </c>
      <c r="I262" s="210"/>
      <c r="J262" s="211">
        <f>ROUND(I262*H262,2)</f>
        <v>0</v>
      </c>
      <c r="K262" s="207" t="s">
        <v>124</v>
      </c>
      <c r="L262" s="45"/>
      <c r="M262" s="212" t="s">
        <v>19</v>
      </c>
      <c r="N262" s="213" t="s">
        <v>42</v>
      </c>
      <c r="O262" s="85"/>
      <c r="P262" s="214">
        <f>O262*H262</f>
        <v>0</v>
      </c>
      <c r="Q262" s="214">
        <v>0</v>
      </c>
      <c r="R262" s="214">
        <f>Q262*H262</f>
        <v>0</v>
      </c>
      <c r="S262" s="214">
        <v>0</v>
      </c>
      <c r="T262" s="215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6" t="s">
        <v>125</v>
      </c>
      <c r="AT262" s="216" t="s">
        <v>120</v>
      </c>
      <c r="AU262" s="216" t="s">
        <v>81</v>
      </c>
      <c r="AY262" s="18" t="s">
        <v>118</v>
      </c>
      <c r="BE262" s="217">
        <f>IF(N262="základní",J262,0)</f>
        <v>0</v>
      </c>
      <c r="BF262" s="217">
        <f>IF(N262="snížená",J262,0)</f>
        <v>0</v>
      </c>
      <c r="BG262" s="217">
        <f>IF(N262="zákl. přenesená",J262,0)</f>
        <v>0</v>
      </c>
      <c r="BH262" s="217">
        <f>IF(N262="sníž. přenesená",J262,0)</f>
        <v>0</v>
      </c>
      <c r="BI262" s="217">
        <f>IF(N262="nulová",J262,0)</f>
        <v>0</v>
      </c>
      <c r="BJ262" s="18" t="s">
        <v>79</v>
      </c>
      <c r="BK262" s="217">
        <f>ROUND(I262*H262,2)</f>
        <v>0</v>
      </c>
      <c r="BL262" s="18" t="s">
        <v>125</v>
      </c>
      <c r="BM262" s="216" t="s">
        <v>391</v>
      </c>
    </row>
    <row r="263" s="2" customFormat="1">
      <c r="A263" s="39"/>
      <c r="B263" s="40"/>
      <c r="C263" s="41"/>
      <c r="D263" s="218" t="s">
        <v>127</v>
      </c>
      <c r="E263" s="41"/>
      <c r="F263" s="219" t="s">
        <v>392</v>
      </c>
      <c r="G263" s="41"/>
      <c r="H263" s="41"/>
      <c r="I263" s="220"/>
      <c r="J263" s="41"/>
      <c r="K263" s="41"/>
      <c r="L263" s="45"/>
      <c r="M263" s="221"/>
      <c r="N263" s="222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127</v>
      </c>
      <c r="AU263" s="18" t="s">
        <v>81</v>
      </c>
    </row>
    <row r="264" s="13" customFormat="1">
      <c r="A264" s="13"/>
      <c r="B264" s="223"/>
      <c r="C264" s="224"/>
      <c r="D264" s="225" t="s">
        <v>129</v>
      </c>
      <c r="E264" s="226" t="s">
        <v>19</v>
      </c>
      <c r="F264" s="227" t="s">
        <v>393</v>
      </c>
      <c r="G264" s="224"/>
      <c r="H264" s="228">
        <v>115.62000000000001</v>
      </c>
      <c r="I264" s="229"/>
      <c r="J264" s="224"/>
      <c r="K264" s="224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129</v>
      </c>
      <c r="AU264" s="234" t="s">
        <v>81</v>
      </c>
      <c r="AV264" s="13" t="s">
        <v>81</v>
      </c>
      <c r="AW264" s="13" t="s">
        <v>33</v>
      </c>
      <c r="AX264" s="13" t="s">
        <v>71</v>
      </c>
      <c r="AY264" s="234" t="s">
        <v>118</v>
      </c>
    </row>
    <row r="265" s="14" customFormat="1">
      <c r="A265" s="14"/>
      <c r="B265" s="235"/>
      <c r="C265" s="236"/>
      <c r="D265" s="225" t="s">
        <v>129</v>
      </c>
      <c r="E265" s="237" t="s">
        <v>19</v>
      </c>
      <c r="F265" s="238" t="s">
        <v>131</v>
      </c>
      <c r="G265" s="236"/>
      <c r="H265" s="239">
        <v>115.62000000000001</v>
      </c>
      <c r="I265" s="240"/>
      <c r="J265" s="236"/>
      <c r="K265" s="236"/>
      <c r="L265" s="241"/>
      <c r="M265" s="242"/>
      <c r="N265" s="243"/>
      <c r="O265" s="243"/>
      <c r="P265" s="243"/>
      <c r="Q265" s="243"/>
      <c r="R265" s="243"/>
      <c r="S265" s="243"/>
      <c r="T265" s="24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5" t="s">
        <v>129</v>
      </c>
      <c r="AU265" s="245" t="s">
        <v>81</v>
      </c>
      <c r="AV265" s="14" t="s">
        <v>125</v>
      </c>
      <c r="AW265" s="14" t="s">
        <v>33</v>
      </c>
      <c r="AX265" s="14" t="s">
        <v>79</v>
      </c>
      <c r="AY265" s="245" t="s">
        <v>118</v>
      </c>
    </row>
    <row r="266" s="2" customFormat="1" ht="24.15" customHeight="1">
      <c r="A266" s="39"/>
      <c r="B266" s="40"/>
      <c r="C266" s="205" t="s">
        <v>394</v>
      </c>
      <c r="D266" s="205" t="s">
        <v>120</v>
      </c>
      <c r="E266" s="206" t="s">
        <v>395</v>
      </c>
      <c r="F266" s="207" t="s">
        <v>396</v>
      </c>
      <c r="G266" s="208" t="s">
        <v>190</v>
      </c>
      <c r="H266" s="209">
        <v>2196.7800000000002</v>
      </c>
      <c r="I266" s="210"/>
      <c r="J266" s="211">
        <f>ROUND(I266*H266,2)</f>
        <v>0</v>
      </c>
      <c r="K266" s="207" t="s">
        <v>124</v>
      </c>
      <c r="L266" s="45"/>
      <c r="M266" s="212" t="s">
        <v>19</v>
      </c>
      <c r="N266" s="213" t="s">
        <v>42</v>
      </c>
      <c r="O266" s="85"/>
      <c r="P266" s="214">
        <f>O266*H266</f>
        <v>0</v>
      </c>
      <c r="Q266" s="214">
        <v>0</v>
      </c>
      <c r="R266" s="214">
        <f>Q266*H266</f>
        <v>0</v>
      </c>
      <c r="S266" s="214">
        <v>0</v>
      </c>
      <c r="T266" s="21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6" t="s">
        <v>125</v>
      </c>
      <c r="AT266" s="216" t="s">
        <v>120</v>
      </c>
      <c r="AU266" s="216" t="s">
        <v>81</v>
      </c>
      <c r="AY266" s="18" t="s">
        <v>118</v>
      </c>
      <c r="BE266" s="217">
        <f>IF(N266="základní",J266,0)</f>
        <v>0</v>
      </c>
      <c r="BF266" s="217">
        <f>IF(N266="snížená",J266,0)</f>
        <v>0</v>
      </c>
      <c r="BG266" s="217">
        <f>IF(N266="zákl. přenesená",J266,0)</f>
        <v>0</v>
      </c>
      <c r="BH266" s="217">
        <f>IF(N266="sníž. přenesená",J266,0)</f>
        <v>0</v>
      </c>
      <c r="BI266" s="217">
        <f>IF(N266="nulová",J266,0)</f>
        <v>0</v>
      </c>
      <c r="BJ266" s="18" t="s">
        <v>79</v>
      </c>
      <c r="BK266" s="217">
        <f>ROUND(I266*H266,2)</f>
        <v>0</v>
      </c>
      <c r="BL266" s="18" t="s">
        <v>125</v>
      </c>
      <c r="BM266" s="216" t="s">
        <v>397</v>
      </c>
    </row>
    <row r="267" s="2" customFormat="1">
      <c r="A267" s="39"/>
      <c r="B267" s="40"/>
      <c r="C267" s="41"/>
      <c r="D267" s="218" t="s">
        <v>127</v>
      </c>
      <c r="E267" s="41"/>
      <c r="F267" s="219" t="s">
        <v>398</v>
      </c>
      <c r="G267" s="41"/>
      <c r="H267" s="41"/>
      <c r="I267" s="220"/>
      <c r="J267" s="41"/>
      <c r="K267" s="41"/>
      <c r="L267" s="45"/>
      <c r="M267" s="221"/>
      <c r="N267" s="222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127</v>
      </c>
      <c r="AU267" s="18" t="s">
        <v>81</v>
      </c>
    </row>
    <row r="268" s="13" customFormat="1">
      <c r="A268" s="13"/>
      <c r="B268" s="223"/>
      <c r="C268" s="224"/>
      <c r="D268" s="225" t="s">
        <v>129</v>
      </c>
      <c r="E268" s="226" t="s">
        <v>19</v>
      </c>
      <c r="F268" s="227" t="s">
        <v>399</v>
      </c>
      <c r="G268" s="224"/>
      <c r="H268" s="228">
        <v>2196.7800000000002</v>
      </c>
      <c r="I268" s="229"/>
      <c r="J268" s="224"/>
      <c r="K268" s="224"/>
      <c r="L268" s="230"/>
      <c r="M268" s="231"/>
      <c r="N268" s="232"/>
      <c r="O268" s="232"/>
      <c r="P268" s="232"/>
      <c r="Q268" s="232"/>
      <c r="R268" s="232"/>
      <c r="S268" s="232"/>
      <c r="T268" s="23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4" t="s">
        <v>129</v>
      </c>
      <c r="AU268" s="234" t="s">
        <v>81</v>
      </c>
      <c r="AV268" s="13" t="s">
        <v>81</v>
      </c>
      <c r="AW268" s="13" t="s">
        <v>33</v>
      </c>
      <c r="AX268" s="13" t="s">
        <v>71</v>
      </c>
      <c r="AY268" s="234" t="s">
        <v>118</v>
      </c>
    </row>
    <row r="269" s="14" customFormat="1">
      <c r="A269" s="14"/>
      <c r="B269" s="235"/>
      <c r="C269" s="236"/>
      <c r="D269" s="225" t="s">
        <v>129</v>
      </c>
      <c r="E269" s="237" t="s">
        <v>19</v>
      </c>
      <c r="F269" s="238" t="s">
        <v>131</v>
      </c>
      <c r="G269" s="236"/>
      <c r="H269" s="239">
        <v>2196.7800000000002</v>
      </c>
      <c r="I269" s="240"/>
      <c r="J269" s="236"/>
      <c r="K269" s="236"/>
      <c r="L269" s="241"/>
      <c r="M269" s="242"/>
      <c r="N269" s="243"/>
      <c r="O269" s="243"/>
      <c r="P269" s="243"/>
      <c r="Q269" s="243"/>
      <c r="R269" s="243"/>
      <c r="S269" s="243"/>
      <c r="T269" s="24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5" t="s">
        <v>129</v>
      </c>
      <c r="AU269" s="245" t="s">
        <v>81</v>
      </c>
      <c r="AV269" s="14" t="s">
        <v>125</v>
      </c>
      <c r="AW269" s="14" t="s">
        <v>33</v>
      </c>
      <c r="AX269" s="14" t="s">
        <v>79</v>
      </c>
      <c r="AY269" s="245" t="s">
        <v>118</v>
      </c>
    </row>
    <row r="270" s="2" customFormat="1" ht="24.15" customHeight="1">
      <c r="A270" s="39"/>
      <c r="B270" s="40"/>
      <c r="C270" s="205" t="s">
        <v>400</v>
      </c>
      <c r="D270" s="205" t="s">
        <v>120</v>
      </c>
      <c r="E270" s="206" t="s">
        <v>401</v>
      </c>
      <c r="F270" s="207" t="s">
        <v>402</v>
      </c>
      <c r="G270" s="208" t="s">
        <v>190</v>
      </c>
      <c r="H270" s="209">
        <v>757.99199999999996</v>
      </c>
      <c r="I270" s="210"/>
      <c r="J270" s="211">
        <f>ROUND(I270*H270,2)</f>
        <v>0</v>
      </c>
      <c r="K270" s="207" t="s">
        <v>124</v>
      </c>
      <c r="L270" s="45"/>
      <c r="M270" s="212" t="s">
        <v>19</v>
      </c>
      <c r="N270" s="213" t="s">
        <v>42</v>
      </c>
      <c r="O270" s="85"/>
      <c r="P270" s="214">
        <f>O270*H270</f>
        <v>0</v>
      </c>
      <c r="Q270" s="214">
        <v>0</v>
      </c>
      <c r="R270" s="214">
        <f>Q270*H270</f>
        <v>0</v>
      </c>
      <c r="S270" s="214">
        <v>0</v>
      </c>
      <c r="T270" s="215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6" t="s">
        <v>125</v>
      </c>
      <c r="AT270" s="216" t="s">
        <v>120</v>
      </c>
      <c r="AU270" s="216" t="s">
        <v>81</v>
      </c>
      <c r="AY270" s="18" t="s">
        <v>118</v>
      </c>
      <c r="BE270" s="217">
        <f>IF(N270="základní",J270,0)</f>
        <v>0</v>
      </c>
      <c r="BF270" s="217">
        <f>IF(N270="snížená",J270,0)</f>
        <v>0</v>
      </c>
      <c r="BG270" s="217">
        <f>IF(N270="zákl. přenesená",J270,0)</f>
        <v>0</v>
      </c>
      <c r="BH270" s="217">
        <f>IF(N270="sníž. přenesená",J270,0)</f>
        <v>0</v>
      </c>
      <c r="BI270" s="217">
        <f>IF(N270="nulová",J270,0)</f>
        <v>0</v>
      </c>
      <c r="BJ270" s="18" t="s">
        <v>79</v>
      </c>
      <c r="BK270" s="217">
        <f>ROUND(I270*H270,2)</f>
        <v>0</v>
      </c>
      <c r="BL270" s="18" t="s">
        <v>125</v>
      </c>
      <c r="BM270" s="216" t="s">
        <v>403</v>
      </c>
    </row>
    <row r="271" s="2" customFormat="1">
      <c r="A271" s="39"/>
      <c r="B271" s="40"/>
      <c r="C271" s="41"/>
      <c r="D271" s="218" t="s">
        <v>127</v>
      </c>
      <c r="E271" s="41"/>
      <c r="F271" s="219" t="s">
        <v>404</v>
      </c>
      <c r="G271" s="41"/>
      <c r="H271" s="41"/>
      <c r="I271" s="220"/>
      <c r="J271" s="41"/>
      <c r="K271" s="41"/>
      <c r="L271" s="45"/>
      <c r="M271" s="221"/>
      <c r="N271" s="222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127</v>
      </c>
      <c r="AU271" s="18" t="s">
        <v>81</v>
      </c>
    </row>
    <row r="272" s="13" customFormat="1">
      <c r="A272" s="13"/>
      <c r="B272" s="223"/>
      <c r="C272" s="224"/>
      <c r="D272" s="225" t="s">
        <v>129</v>
      </c>
      <c r="E272" s="226" t="s">
        <v>19</v>
      </c>
      <c r="F272" s="227" t="s">
        <v>405</v>
      </c>
      <c r="G272" s="224"/>
      <c r="H272" s="228">
        <v>306.17399999999998</v>
      </c>
      <c r="I272" s="229"/>
      <c r="J272" s="224"/>
      <c r="K272" s="224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129</v>
      </c>
      <c r="AU272" s="234" t="s">
        <v>81</v>
      </c>
      <c r="AV272" s="13" t="s">
        <v>81</v>
      </c>
      <c r="AW272" s="13" t="s">
        <v>33</v>
      </c>
      <c r="AX272" s="13" t="s">
        <v>71</v>
      </c>
      <c r="AY272" s="234" t="s">
        <v>118</v>
      </c>
    </row>
    <row r="273" s="13" customFormat="1">
      <c r="A273" s="13"/>
      <c r="B273" s="223"/>
      <c r="C273" s="224"/>
      <c r="D273" s="225" t="s">
        <v>129</v>
      </c>
      <c r="E273" s="226" t="s">
        <v>19</v>
      </c>
      <c r="F273" s="227" t="s">
        <v>406</v>
      </c>
      <c r="G273" s="224"/>
      <c r="H273" s="228">
        <v>451.81799999999998</v>
      </c>
      <c r="I273" s="229"/>
      <c r="J273" s="224"/>
      <c r="K273" s="224"/>
      <c r="L273" s="230"/>
      <c r="M273" s="231"/>
      <c r="N273" s="232"/>
      <c r="O273" s="232"/>
      <c r="P273" s="232"/>
      <c r="Q273" s="232"/>
      <c r="R273" s="232"/>
      <c r="S273" s="232"/>
      <c r="T273" s="23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129</v>
      </c>
      <c r="AU273" s="234" t="s">
        <v>81</v>
      </c>
      <c r="AV273" s="13" t="s">
        <v>81</v>
      </c>
      <c r="AW273" s="13" t="s">
        <v>33</v>
      </c>
      <c r="AX273" s="13" t="s">
        <v>71</v>
      </c>
      <c r="AY273" s="234" t="s">
        <v>118</v>
      </c>
    </row>
    <row r="274" s="14" customFormat="1">
      <c r="A274" s="14"/>
      <c r="B274" s="235"/>
      <c r="C274" s="236"/>
      <c r="D274" s="225" t="s">
        <v>129</v>
      </c>
      <c r="E274" s="237" t="s">
        <v>19</v>
      </c>
      <c r="F274" s="238" t="s">
        <v>131</v>
      </c>
      <c r="G274" s="236"/>
      <c r="H274" s="239">
        <v>757.99199999999996</v>
      </c>
      <c r="I274" s="240"/>
      <c r="J274" s="236"/>
      <c r="K274" s="236"/>
      <c r="L274" s="241"/>
      <c r="M274" s="242"/>
      <c r="N274" s="243"/>
      <c r="O274" s="243"/>
      <c r="P274" s="243"/>
      <c r="Q274" s="243"/>
      <c r="R274" s="243"/>
      <c r="S274" s="243"/>
      <c r="T274" s="24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5" t="s">
        <v>129</v>
      </c>
      <c r="AU274" s="245" t="s">
        <v>81</v>
      </c>
      <c r="AV274" s="14" t="s">
        <v>125</v>
      </c>
      <c r="AW274" s="14" t="s">
        <v>33</v>
      </c>
      <c r="AX274" s="14" t="s">
        <v>79</v>
      </c>
      <c r="AY274" s="245" t="s">
        <v>118</v>
      </c>
    </row>
    <row r="275" s="2" customFormat="1" ht="24.15" customHeight="1">
      <c r="A275" s="39"/>
      <c r="B275" s="40"/>
      <c r="C275" s="205" t="s">
        <v>407</v>
      </c>
      <c r="D275" s="205" t="s">
        <v>120</v>
      </c>
      <c r="E275" s="206" t="s">
        <v>408</v>
      </c>
      <c r="F275" s="207" t="s">
        <v>409</v>
      </c>
      <c r="G275" s="208" t="s">
        <v>190</v>
      </c>
      <c r="H275" s="209">
        <v>14401.848</v>
      </c>
      <c r="I275" s="210"/>
      <c r="J275" s="211">
        <f>ROUND(I275*H275,2)</f>
        <v>0</v>
      </c>
      <c r="K275" s="207" t="s">
        <v>124</v>
      </c>
      <c r="L275" s="45"/>
      <c r="M275" s="212" t="s">
        <v>19</v>
      </c>
      <c r="N275" s="213" t="s">
        <v>42</v>
      </c>
      <c r="O275" s="85"/>
      <c r="P275" s="214">
        <f>O275*H275</f>
        <v>0</v>
      </c>
      <c r="Q275" s="214">
        <v>0</v>
      </c>
      <c r="R275" s="214">
        <f>Q275*H275</f>
        <v>0</v>
      </c>
      <c r="S275" s="214">
        <v>0</v>
      </c>
      <c r="T275" s="215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16" t="s">
        <v>125</v>
      </c>
      <c r="AT275" s="216" t="s">
        <v>120</v>
      </c>
      <c r="AU275" s="216" t="s">
        <v>81</v>
      </c>
      <c r="AY275" s="18" t="s">
        <v>118</v>
      </c>
      <c r="BE275" s="217">
        <f>IF(N275="základní",J275,0)</f>
        <v>0</v>
      </c>
      <c r="BF275" s="217">
        <f>IF(N275="snížená",J275,0)</f>
        <v>0</v>
      </c>
      <c r="BG275" s="217">
        <f>IF(N275="zákl. přenesená",J275,0)</f>
        <v>0</v>
      </c>
      <c r="BH275" s="217">
        <f>IF(N275="sníž. přenesená",J275,0)</f>
        <v>0</v>
      </c>
      <c r="BI275" s="217">
        <f>IF(N275="nulová",J275,0)</f>
        <v>0</v>
      </c>
      <c r="BJ275" s="18" t="s">
        <v>79</v>
      </c>
      <c r="BK275" s="217">
        <f>ROUND(I275*H275,2)</f>
        <v>0</v>
      </c>
      <c r="BL275" s="18" t="s">
        <v>125</v>
      </c>
      <c r="BM275" s="216" t="s">
        <v>410</v>
      </c>
    </row>
    <row r="276" s="2" customFormat="1">
      <c r="A276" s="39"/>
      <c r="B276" s="40"/>
      <c r="C276" s="41"/>
      <c r="D276" s="218" t="s">
        <v>127</v>
      </c>
      <c r="E276" s="41"/>
      <c r="F276" s="219" t="s">
        <v>411</v>
      </c>
      <c r="G276" s="41"/>
      <c r="H276" s="41"/>
      <c r="I276" s="220"/>
      <c r="J276" s="41"/>
      <c r="K276" s="41"/>
      <c r="L276" s="45"/>
      <c r="M276" s="221"/>
      <c r="N276" s="222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127</v>
      </c>
      <c r="AU276" s="18" t="s">
        <v>81</v>
      </c>
    </row>
    <row r="277" s="13" customFormat="1">
      <c r="A277" s="13"/>
      <c r="B277" s="223"/>
      <c r="C277" s="224"/>
      <c r="D277" s="225" t="s">
        <v>129</v>
      </c>
      <c r="E277" s="226" t="s">
        <v>19</v>
      </c>
      <c r="F277" s="227" t="s">
        <v>412</v>
      </c>
      <c r="G277" s="224"/>
      <c r="H277" s="228">
        <v>5817.3059999999996</v>
      </c>
      <c r="I277" s="229"/>
      <c r="J277" s="224"/>
      <c r="K277" s="224"/>
      <c r="L277" s="230"/>
      <c r="M277" s="231"/>
      <c r="N277" s="232"/>
      <c r="O277" s="232"/>
      <c r="P277" s="232"/>
      <c r="Q277" s="232"/>
      <c r="R277" s="232"/>
      <c r="S277" s="232"/>
      <c r="T277" s="23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4" t="s">
        <v>129</v>
      </c>
      <c r="AU277" s="234" t="s">
        <v>81</v>
      </c>
      <c r="AV277" s="13" t="s">
        <v>81</v>
      </c>
      <c r="AW277" s="13" t="s">
        <v>33</v>
      </c>
      <c r="AX277" s="13" t="s">
        <v>71</v>
      </c>
      <c r="AY277" s="234" t="s">
        <v>118</v>
      </c>
    </row>
    <row r="278" s="13" customFormat="1">
      <c r="A278" s="13"/>
      <c r="B278" s="223"/>
      <c r="C278" s="224"/>
      <c r="D278" s="225" t="s">
        <v>129</v>
      </c>
      <c r="E278" s="226" t="s">
        <v>19</v>
      </c>
      <c r="F278" s="227" t="s">
        <v>413</v>
      </c>
      <c r="G278" s="224"/>
      <c r="H278" s="228">
        <v>8584.5419999999995</v>
      </c>
      <c r="I278" s="229"/>
      <c r="J278" s="224"/>
      <c r="K278" s="224"/>
      <c r="L278" s="230"/>
      <c r="M278" s="231"/>
      <c r="N278" s="232"/>
      <c r="O278" s="232"/>
      <c r="P278" s="232"/>
      <c r="Q278" s="232"/>
      <c r="R278" s="232"/>
      <c r="S278" s="232"/>
      <c r="T278" s="23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4" t="s">
        <v>129</v>
      </c>
      <c r="AU278" s="234" t="s">
        <v>81</v>
      </c>
      <c r="AV278" s="13" t="s">
        <v>81</v>
      </c>
      <c r="AW278" s="13" t="s">
        <v>33</v>
      </c>
      <c r="AX278" s="13" t="s">
        <v>71</v>
      </c>
      <c r="AY278" s="234" t="s">
        <v>118</v>
      </c>
    </row>
    <row r="279" s="14" customFormat="1">
      <c r="A279" s="14"/>
      <c r="B279" s="235"/>
      <c r="C279" s="236"/>
      <c r="D279" s="225" t="s">
        <v>129</v>
      </c>
      <c r="E279" s="237" t="s">
        <v>19</v>
      </c>
      <c r="F279" s="238" t="s">
        <v>131</v>
      </c>
      <c r="G279" s="236"/>
      <c r="H279" s="239">
        <v>14401.847999999998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5" t="s">
        <v>129</v>
      </c>
      <c r="AU279" s="245" t="s">
        <v>81</v>
      </c>
      <c r="AV279" s="14" t="s">
        <v>125</v>
      </c>
      <c r="AW279" s="14" t="s">
        <v>33</v>
      </c>
      <c r="AX279" s="14" t="s">
        <v>79</v>
      </c>
      <c r="AY279" s="245" t="s">
        <v>118</v>
      </c>
    </row>
    <row r="280" s="2" customFormat="1" ht="24.15" customHeight="1">
      <c r="A280" s="39"/>
      <c r="B280" s="40"/>
      <c r="C280" s="205" t="s">
        <v>414</v>
      </c>
      <c r="D280" s="205" t="s">
        <v>120</v>
      </c>
      <c r="E280" s="206" t="s">
        <v>415</v>
      </c>
      <c r="F280" s="207" t="s">
        <v>416</v>
      </c>
      <c r="G280" s="208" t="s">
        <v>190</v>
      </c>
      <c r="H280" s="209">
        <v>451.81799999999998</v>
      </c>
      <c r="I280" s="210"/>
      <c r="J280" s="211">
        <f>ROUND(I280*H280,2)</f>
        <v>0</v>
      </c>
      <c r="K280" s="207" t="s">
        <v>124</v>
      </c>
      <c r="L280" s="45"/>
      <c r="M280" s="212" t="s">
        <v>19</v>
      </c>
      <c r="N280" s="213" t="s">
        <v>42</v>
      </c>
      <c r="O280" s="85"/>
      <c r="P280" s="214">
        <f>O280*H280</f>
        <v>0</v>
      </c>
      <c r="Q280" s="214">
        <v>0</v>
      </c>
      <c r="R280" s="214">
        <f>Q280*H280</f>
        <v>0</v>
      </c>
      <c r="S280" s="214">
        <v>0</v>
      </c>
      <c r="T280" s="215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16" t="s">
        <v>125</v>
      </c>
      <c r="AT280" s="216" t="s">
        <v>120</v>
      </c>
      <c r="AU280" s="216" t="s">
        <v>81</v>
      </c>
      <c r="AY280" s="18" t="s">
        <v>118</v>
      </c>
      <c r="BE280" s="217">
        <f>IF(N280="základní",J280,0)</f>
        <v>0</v>
      </c>
      <c r="BF280" s="217">
        <f>IF(N280="snížená",J280,0)</f>
        <v>0</v>
      </c>
      <c r="BG280" s="217">
        <f>IF(N280="zákl. přenesená",J280,0)</f>
        <v>0</v>
      </c>
      <c r="BH280" s="217">
        <f>IF(N280="sníž. přenesená",J280,0)</f>
        <v>0</v>
      </c>
      <c r="BI280" s="217">
        <f>IF(N280="nulová",J280,0)</f>
        <v>0</v>
      </c>
      <c r="BJ280" s="18" t="s">
        <v>79</v>
      </c>
      <c r="BK280" s="217">
        <f>ROUND(I280*H280,2)</f>
        <v>0</v>
      </c>
      <c r="BL280" s="18" t="s">
        <v>125</v>
      </c>
      <c r="BM280" s="216" t="s">
        <v>417</v>
      </c>
    </row>
    <row r="281" s="2" customFormat="1">
      <c r="A281" s="39"/>
      <c r="B281" s="40"/>
      <c r="C281" s="41"/>
      <c r="D281" s="218" t="s">
        <v>127</v>
      </c>
      <c r="E281" s="41"/>
      <c r="F281" s="219" t="s">
        <v>418</v>
      </c>
      <c r="G281" s="41"/>
      <c r="H281" s="41"/>
      <c r="I281" s="220"/>
      <c r="J281" s="41"/>
      <c r="K281" s="41"/>
      <c r="L281" s="45"/>
      <c r="M281" s="221"/>
      <c r="N281" s="222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127</v>
      </c>
      <c r="AU281" s="18" t="s">
        <v>81</v>
      </c>
    </row>
    <row r="282" s="13" customFormat="1">
      <c r="A282" s="13"/>
      <c r="B282" s="223"/>
      <c r="C282" s="224"/>
      <c r="D282" s="225" t="s">
        <v>129</v>
      </c>
      <c r="E282" s="226" t="s">
        <v>19</v>
      </c>
      <c r="F282" s="227" t="s">
        <v>406</v>
      </c>
      <c r="G282" s="224"/>
      <c r="H282" s="228">
        <v>451.81799999999998</v>
      </c>
      <c r="I282" s="229"/>
      <c r="J282" s="224"/>
      <c r="K282" s="224"/>
      <c r="L282" s="230"/>
      <c r="M282" s="231"/>
      <c r="N282" s="232"/>
      <c r="O282" s="232"/>
      <c r="P282" s="232"/>
      <c r="Q282" s="232"/>
      <c r="R282" s="232"/>
      <c r="S282" s="232"/>
      <c r="T282" s="23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4" t="s">
        <v>129</v>
      </c>
      <c r="AU282" s="234" t="s">
        <v>81</v>
      </c>
      <c r="AV282" s="13" t="s">
        <v>81</v>
      </c>
      <c r="AW282" s="13" t="s">
        <v>33</v>
      </c>
      <c r="AX282" s="13" t="s">
        <v>71</v>
      </c>
      <c r="AY282" s="234" t="s">
        <v>118</v>
      </c>
    </row>
    <row r="283" s="14" customFormat="1">
      <c r="A283" s="14"/>
      <c r="B283" s="235"/>
      <c r="C283" s="236"/>
      <c r="D283" s="225" t="s">
        <v>129</v>
      </c>
      <c r="E283" s="237" t="s">
        <v>19</v>
      </c>
      <c r="F283" s="238" t="s">
        <v>131</v>
      </c>
      <c r="G283" s="236"/>
      <c r="H283" s="239">
        <v>451.81799999999998</v>
      </c>
      <c r="I283" s="240"/>
      <c r="J283" s="236"/>
      <c r="K283" s="236"/>
      <c r="L283" s="241"/>
      <c r="M283" s="242"/>
      <c r="N283" s="243"/>
      <c r="O283" s="243"/>
      <c r="P283" s="243"/>
      <c r="Q283" s="243"/>
      <c r="R283" s="243"/>
      <c r="S283" s="243"/>
      <c r="T283" s="24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5" t="s">
        <v>129</v>
      </c>
      <c r="AU283" s="245" t="s">
        <v>81</v>
      </c>
      <c r="AV283" s="14" t="s">
        <v>125</v>
      </c>
      <c r="AW283" s="14" t="s">
        <v>33</v>
      </c>
      <c r="AX283" s="14" t="s">
        <v>79</v>
      </c>
      <c r="AY283" s="245" t="s">
        <v>118</v>
      </c>
    </row>
    <row r="284" s="2" customFormat="1" ht="24.15" customHeight="1">
      <c r="A284" s="39"/>
      <c r="B284" s="40"/>
      <c r="C284" s="205" t="s">
        <v>419</v>
      </c>
      <c r="D284" s="205" t="s">
        <v>120</v>
      </c>
      <c r="E284" s="206" t="s">
        <v>420</v>
      </c>
      <c r="F284" s="207" t="s">
        <v>189</v>
      </c>
      <c r="G284" s="208" t="s">
        <v>190</v>
      </c>
      <c r="H284" s="209">
        <v>334.85300000000001</v>
      </c>
      <c r="I284" s="210"/>
      <c r="J284" s="211">
        <f>ROUND(I284*H284,2)</f>
        <v>0</v>
      </c>
      <c r="K284" s="207" t="s">
        <v>124</v>
      </c>
      <c r="L284" s="45"/>
      <c r="M284" s="212" t="s">
        <v>19</v>
      </c>
      <c r="N284" s="213" t="s">
        <v>42</v>
      </c>
      <c r="O284" s="85"/>
      <c r="P284" s="214">
        <f>O284*H284</f>
        <v>0</v>
      </c>
      <c r="Q284" s="214">
        <v>0</v>
      </c>
      <c r="R284" s="214">
        <f>Q284*H284</f>
        <v>0</v>
      </c>
      <c r="S284" s="214">
        <v>0</v>
      </c>
      <c r="T284" s="215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16" t="s">
        <v>125</v>
      </c>
      <c r="AT284" s="216" t="s">
        <v>120</v>
      </c>
      <c r="AU284" s="216" t="s">
        <v>81</v>
      </c>
      <c r="AY284" s="18" t="s">
        <v>118</v>
      </c>
      <c r="BE284" s="217">
        <f>IF(N284="základní",J284,0)</f>
        <v>0</v>
      </c>
      <c r="BF284" s="217">
        <f>IF(N284="snížená",J284,0)</f>
        <v>0</v>
      </c>
      <c r="BG284" s="217">
        <f>IF(N284="zákl. přenesená",J284,0)</f>
        <v>0</v>
      </c>
      <c r="BH284" s="217">
        <f>IF(N284="sníž. přenesená",J284,0)</f>
        <v>0</v>
      </c>
      <c r="BI284" s="217">
        <f>IF(N284="nulová",J284,0)</f>
        <v>0</v>
      </c>
      <c r="BJ284" s="18" t="s">
        <v>79</v>
      </c>
      <c r="BK284" s="217">
        <f>ROUND(I284*H284,2)</f>
        <v>0</v>
      </c>
      <c r="BL284" s="18" t="s">
        <v>125</v>
      </c>
      <c r="BM284" s="216" t="s">
        <v>421</v>
      </c>
    </row>
    <row r="285" s="2" customFormat="1">
      <c r="A285" s="39"/>
      <c r="B285" s="40"/>
      <c r="C285" s="41"/>
      <c r="D285" s="218" t="s">
        <v>127</v>
      </c>
      <c r="E285" s="41"/>
      <c r="F285" s="219" t="s">
        <v>422</v>
      </c>
      <c r="G285" s="41"/>
      <c r="H285" s="41"/>
      <c r="I285" s="220"/>
      <c r="J285" s="41"/>
      <c r="K285" s="41"/>
      <c r="L285" s="45"/>
      <c r="M285" s="221"/>
      <c r="N285" s="222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127</v>
      </c>
      <c r="AU285" s="18" t="s">
        <v>81</v>
      </c>
    </row>
    <row r="286" s="13" customFormat="1">
      <c r="A286" s="13"/>
      <c r="B286" s="223"/>
      <c r="C286" s="224"/>
      <c r="D286" s="225" t="s">
        <v>129</v>
      </c>
      <c r="E286" s="226" t="s">
        <v>19</v>
      </c>
      <c r="F286" s="227" t="s">
        <v>379</v>
      </c>
      <c r="G286" s="224"/>
      <c r="H286" s="228">
        <v>314.85300000000001</v>
      </c>
      <c r="I286" s="229"/>
      <c r="J286" s="224"/>
      <c r="K286" s="224"/>
      <c r="L286" s="230"/>
      <c r="M286" s="231"/>
      <c r="N286" s="232"/>
      <c r="O286" s="232"/>
      <c r="P286" s="232"/>
      <c r="Q286" s="232"/>
      <c r="R286" s="232"/>
      <c r="S286" s="232"/>
      <c r="T286" s="23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4" t="s">
        <v>129</v>
      </c>
      <c r="AU286" s="234" t="s">
        <v>81</v>
      </c>
      <c r="AV286" s="13" t="s">
        <v>81</v>
      </c>
      <c r="AW286" s="13" t="s">
        <v>33</v>
      </c>
      <c r="AX286" s="13" t="s">
        <v>71</v>
      </c>
      <c r="AY286" s="234" t="s">
        <v>118</v>
      </c>
    </row>
    <row r="287" s="13" customFormat="1">
      <c r="A287" s="13"/>
      <c r="B287" s="223"/>
      <c r="C287" s="224"/>
      <c r="D287" s="225" t="s">
        <v>129</v>
      </c>
      <c r="E287" s="226" t="s">
        <v>19</v>
      </c>
      <c r="F287" s="227" t="s">
        <v>380</v>
      </c>
      <c r="G287" s="224"/>
      <c r="H287" s="228">
        <v>20</v>
      </c>
      <c r="I287" s="229"/>
      <c r="J287" s="224"/>
      <c r="K287" s="224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129</v>
      </c>
      <c r="AU287" s="234" t="s">
        <v>81</v>
      </c>
      <c r="AV287" s="13" t="s">
        <v>81</v>
      </c>
      <c r="AW287" s="13" t="s">
        <v>33</v>
      </c>
      <c r="AX287" s="13" t="s">
        <v>71</v>
      </c>
      <c r="AY287" s="234" t="s">
        <v>118</v>
      </c>
    </row>
    <row r="288" s="14" customFormat="1">
      <c r="A288" s="14"/>
      <c r="B288" s="235"/>
      <c r="C288" s="236"/>
      <c r="D288" s="225" t="s">
        <v>129</v>
      </c>
      <c r="E288" s="237" t="s">
        <v>19</v>
      </c>
      <c r="F288" s="238" t="s">
        <v>131</v>
      </c>
      <c r="G288" s="236"/>
      <c r="H288" s="239">
        <v>334.85300000000001</v>
      </c>
      <c r="I288" s="240"/>
      <c r="J288" s="236"/>
      <c r="K288" s="236"/>
      <c r="L288" s="241"/>
      <c r="M288" s="242"/>
      <c r="N288" s="243"/>
      <c r="O288" s="243"/>
      <c r="P288" s="243"/>
      <c r="Q288" s="243"/>
      <c r="R288" s="243"/>
      <c r="S288" s="243"/>
      <c r="T288" s="24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5" t="s">
        <v>129</v>
      </c>
      <c r="AU288" s="245" t="s">
        <v>81</v>
      </c>
      <c r="AV288" s="14" t="s">
        <v>125</v>
      </c>
      <c r="AW288" s="14" t="s">
        <v>33</v>
      </c>
      <c r="AX288" s="14" t="s">
        <v>79</v>
      </c>
      <c r="AY288" s="245" t="s">
        <v>118</v>
      </c>
    </row>
    <row r="289" s="2" customFormat="1" ht="24.15" customHeight="1">
      <c r="A289" s="39"/>
      <c r="B289" s="40"/>
      <c r="C289" s="205" t="s">
        <v>423</v>
      </c>
      <c r="D289" s="205" t="s">
        <v>120</v>
      </c>
      <c r="E289" s="206" t="s">
        <v>424</v>
      </c>
      <c r="F289" s="207" t="s">
        <v>425</v>
      </c>
      <c r="G289" s="208" t="s">
        <v>190</v>
      </c>
      <c r="H289" s="209">
        <v>306.17399999999998</v>
      </c>
      <c r="I289" s="210"/>
      <c r="J289" s="211">
        <f>ROUND(I289*H289,2)</f>
        <v>0</v>
      </c>
      <c r="K289" s="207" t="s">
        <v>124</v>
      </c>
      <c r="L289" s="45"/>
      <c r="M289" s="212" t="s">
        <v>19</v>
      </c>
      <c r="N289" s="213" t="s">
        <v>42</v>
      </c>
      <c r="O289" s="85"/>
      <c r="P289" s="214">
        <f>O289*H289</f>
        <v>0</v>
      </c>
      <c r="Q289" s="214">
        <v>0</v>
      </c>
      <c r="R289" s="214">
        <f>Q289*H289</f>
        <v>0</v>
      </c>
      <c r="S289" s="214">
        <v>0</v>
      </c>
      <c r="T289" s="215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6" t="s">
        <v>125</v>
      </c>
      <c r="AT289" s="216" t="s">
        <v>120</v>
      </c>
      <c r="AU289" s="216" t="s">
        <v>81</v>
      </c>
      <c r="AY289" s="18" t="s">
        <v>118</v>
      </c>
      <c r="BE289" s="217">
        <f>IF(N289="základní",J289,0)</f>
        <v>0</v>
      </c>
      <c r="BF289" s="217">
        <f>IF(N289="snížená",J289,0)</f>
        <v>0</v>
      </c>
      <c r="BG289" s="217">
        <f>IF(N289="zákl. přenesená",J289,0)</f>
        <v>0</v>
      </c>
      <c r="BH289" s="217">
        <f>IF(N289="sníž. přenesená",J289,0)</f>
        <v>0</v>
      </c>
      <c r="BI289" s="217">
        <f>IF(N289="nulová",J289,0)</f>
        <v>0</v>
      </c>
      <c r="BJ289" s="18" t="s">
        <v>79</v>
      </c>
      <c r="BK289" s="217">
        <f>ROUND(I289*H289,2)</f>
        <v>0</v>
      </c>
      <c r="BL289" s="18" t="s">
        <v>125</v>
      </c>
      <c r="BM289" s="216" t="s">
        <v>426</v>
      </c>
    </row>
    <row r="290" s="2" customFormat="1">
      <c r="A290" s="39"/>
      <c r="B290" s="40"/>
      <c r="C290" s="41"/>
      <c r="D290" s="218" t="s">
        <v>127</v>
      </c>
      <c r="E290" s="41"/>
      <c r="F290" s="219" t="s">
        <v>427</v>
      </c>
      <c r="G290" s="41"/>
      <c r="H290" s="41"/>
      <c r="I290" s="220"/>
      <c r="J290" s="41"/>
      <c r="K290" s="41"/>
      <c r="L290" s="45"/>
      <c r="M290" s="221"/>
      <c r="N290" s="222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127</v>
      </c>
      <c r="AU290" s="18" t="s">
        <v>81</v>
      </c>
    </row>
    <row r="291" s="13" customFormat="1">
      <c r="A291" s="13"/>
      <c r="B291" s="223"/>
      <c r="C291" s="224"/>
      <c r="D291" s="225" t="s">
        <v>129</v>
      </c>
      <c r="E291" s="226" t="s">
        <v>19</v>
      </c>
      <c r="F291" s="227" t="s">
        <v>405</v>
      </c>
      <c r="G291" s="224"/>
      <c r="H291" s="228">
        <v>306.17399999999998</v>
      </c>
      <c r="I291" s="229"/>
      <c r="J291" s="224"/>
      <c r="K291" s="224"/>
      <c r="L291" s="230"/>
      <c r="M291" s="231"/>
      <c r="N291" s="232"/>
      <c r="O291" s="232"/>
      <c r="P291" s="232"/>
      <c r="Q291" s="232"/>
      <c r="R291" s="232"/>
      <c r="S291" s="232"/>
      <c r="T291" s="23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129</v>
      </c>
      <c r="AU291" s="234" t="s">
        <v>81</v>
      </c>
      <c r="AV291" s="13" t="s">
        <v>81</v>
      </c>
      <c r="AW291" s="13" t="s">
        <v>33</v>
      </c>
      <c r="AX291" s="13" t="s">
        <v>71</v>
      </c>
      <c r="AY291" s="234" t="s">
        <v>118</v>
      </c>
    </row>
    <row r="292" s="14" customFormat="1">
      <c r="A292" s="14"/>
      <c r="B292" s="235"/>
      <c r="C292" s="236"/>
      <c r="D292" s="225" t="s">
        <v>129</v>
      </c>
      <c r="E292" s="237" t="s">
        <v>19</v>
      </c>
      <c r="F292" s="238" t="s">
        <v>131</v>
      </c>
      <c r="G292" s="236"/>
      <c r="H292" s="239">
        <v>306.17399999999998</v>
      </c>
      <c r="I292" s="240"/>
      <c r="J292" s="236"/>
      <c r="K292" s="236"/>
      <c r="L292" s="241"/>
      <c r="M292" s="242"/>
      <c r="N292" s="243"/>
      <c r="O292" s="243"/>
      <c r="P292" s="243"/>
      <c r="Q292" s="243"/>
      <c r="R292" s="243"/>
      <c r="S292" s="243"/>
      <c r="T292" s="24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5" t="s">
        <v>129</v>
      </c>
      <c r="AU292" s="245" t="s">
        <v>81</v>
      </c>
      <c r="AV292" s="14" t="s">
        <v>125</v>
      </c>
      <c r="AW292" s="14" t="s">
        <v>33</v>
      </c>
      <c r="AX292" s="14" t="s">
        <v>79</v>
      </c>
      <c r="AY292" s="245" t="s">
        <v>118</v>
      </c>
    </row>
    <row r="293" s="12" customFormat="1" ht="22.8" customHeight="1">
      <c r="A293" s="12"/>
      <c r="B293" s="189"/>
      <c r="C293" s="190"/>
      <c r="D293" s="191" t="s">
        <v>70</v>
      </c>
      <c r="E293" s="203" t="s">
        <v>428</v>
      </c>
      <c r="F293" s="203" t="s">
        <v>429</v>
      </c>
      <c r="G293" s="190"/>
      <c r="H293" s="190"/>
      <c r="I293" s="193"/>
      <c r="J293" s="204">
        <f>BK293</f>
        <v>0</v>
      </c>
      <c r="K293" s="190"/>
      <c r="L293" s="195"/>
      <c r="M293" s="196"/>
      <c r="N293" s="197"/>
      <c r="O293" s="197"/>
      <c r="P293" s="198">
        <f>SUM(P294:P295)</f>
        <v>0</v>
      </c>
      <c r="Q293" s="197"/>
      <c r="R293" s="198">
        <f>SUM(R294:R295)</f>
        <v>0</v>
      </c>
      <c r="S293" s="197"/>
      <c r="T293" s="199">
        <f>SUM(T294:T295)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0" t="s">
        <v>79</v>
      </c>
      <c r="AT293" s="201" t="s">
        <v>70</v>
      </c>
      <c r="AU293" s="201" t="s">
        <v>79</v>
      </c>
      <c r="AY293" s="200" t="s">
        <v>118</v>
      </c>
      <c r="BK293" s="202">
        <f>SUM(BK294:BK295)</f>
        <v>0</v>
      </c>
    </row>
    <row r="294" s="2" customFormat="1" ht="24.15" customHeight="1">
      <c r="A294" s="39"/>
      <c r="B294" s="40"/>
      <c r="C294" s="205" t="s">
        <v>430</v>
      </c>
      <c r="D294" s="205" t="s">
        <v>120</v>
      </c>
      <c r="E294" s="206" t="s">
        <v>431</v>
      </c>
      <c r="F294" s="207" t="s">
        <v>432</v>
      </c>
      <c r="G294" s="208" t="s">
        <v>190</v>
      </c>
      <c r="H294" s="209">
        <v>486.5</v>
      </c>
      <c r="I294" s="210"/>
      <c r="J294" s="211">
        <f>ROUND(I294*H294,2)</f>
        <v>0</v>
      </c>
      <c r="K294" s="207" t="s">
        <v>124</v>
      </c>
      <c r="L294" s="45"/>
      <c r="M294" s="212" t="s">
        <v>19</v>
      </c>
      <c r="N294" s="213" t="s">
        <v>42</v>
      </c>
      <c r="O294" s="85"/>
      <c r="P294" s="214">
        <f>O294*H294</f>
        <v>0</v>
      </c>
      <c r="Q294" s="214">
        <v>0</v>
      </c>
      <c r="R294" s="214">
        <f>Q294*H294</f>
        <v>0</v>
      </c>
      <c r="S294" s="214">
        <v>0</v>
      </c>
      <c r="T294" s="215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6" t="s">
        <v>125</v>
      </c>
      <c r="AT294" s="216" t="s">
        <v>120</v>
      </c>
      <c r="AU294" s="216" t="s">
        <v>81</v>
      </c>
      <c r="AY294" s="18" t="s">
        <v>118</v>
      </c>
      <c r="BE294" s="217">
        <f>IF(N294="základní",J294,0)</f>
        <v>0</v>
      </c>
      <c r="BF294" s="217">
        <f>IF(N294="snížená",J294,0)</f>
        <v>0</v>
      </c>
      <c r="BG294" s="217">
        <f>IF(N294="zákl. přenesená",J294,0)</f>
        <v>0</v>
      </c>
      <c r="BH294" s="217">
        <f>IF(N294="sníž. přenesená",J294,0)</f>
        <v>0</v>
      </c>
      <c r="BI294" s="217">
        <f>IF(N294="nulová",J294,0)</f>
        <v>0</v>
      </c>
      <c r="BJ294" s="18" t="s">
        <v>79</v>
      </c>
      <c r="BK294" s="217">
        <f>ROUND(I294*H294,2)</f>
        <v>0</v>
      </c>
      <c r="BL294" s="18" t="s">
        <v>125</v>
      </c>
      <c r="BM294" s="216" t="s">
        <v>433</v>
      </c>
    </row>
    <row r="295" s="2" customFormat="1">
      <c r="A295" s="39"/>
      <c r="B295" s="40"/>
      <c r="C295" s="41"/>
      <c r="D295" s="218" t="s">
        <v>127</v>
      </c>
      <c r="E295" s="41"/>
      <c r="F295" s="219" t="s">
        <v>434</v>
      </c>
      <c r="G295" s="41"/>
      <c r="H295" s="41"/>
      <c r="I295" s="220"/>
      <c r="J295" s="41"/>
      <c r="K295" s="41"/>
      <c r="L295" s="45"/>
      <c r="M295" s="221"/>
      <c r="N295" s="222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127</v>
      </c>
      <c r="AU295" s="18" t="s">
        <v>81</v>
      </c>
    </row>
    <row r="296" s="12" customFormat="1" ht="25.92" customHeight="1">
      <c r="A296" s="12"/>
      <c r="B296" s="189"/>
      <c r="C296" s="190"/>
      <c r="D296" s="191" t="s">
        <v>70</v>
      </c>
      <c r="E296" s="192" t="s">
        <v>435</v>
      </c>
      <c r="F296" s="192" t="s">
        <v>436</v>
      </c>
      <c r="G296" s="190"/>
      <c r="H296" s="190"/>
      <c r="I296" s="193"/>
      <c r="J296" s="194">
        <f>BK296</f>
        <v>0</v>
      </c>
      <c r="K296" s="190"/>
      <c r="L296" s="195"/>
      <c r="M296" s="196"/>
      <c r="N296" s="197"/>
      <c r="O296" s="197"/>
      <c r="P296" s="198">
        <f>P297</f>
        <v>0</v>
      </c>
      <c r="Q296" s="197"/>
      <c r="R296" s="198">
        <f>R297</f>
        <v>0.098601299999999989</v>
      </c>
      <c r="S296" s="197"/>
      <c r="T296" s="199">
        <f>T297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00" t="s">
        <v>81</v>
      </c>
      <c r="AT296" s="201" t="s">
        <v>70</v>
      </c>
      <c r="AU296" s="201" t="s">
        <v>71</v>
      </c>
      <c r="AY296" s="200" t="s">
        <v>118</v>
      </c>
      <c r="BK296" s="202">
        <f>BK297</f>
        <v>0</v>
      </c>
    </row>
    <row r="297" s="12" customFormat="1" ht="22.8" customHeight="1">
      <c r="A297" s="12"/>
      <c r="B297" s="189"/>
      <c r="C297" s="190"/>
      <c r="D297" s="191" t="s">
        <v>70</v>
      </c>
      <c r="E297" s="203" t="s">
        <v>437</v>
      </c>
      <c r="F297" s="203" t="s">
        <v>438</v>
      </c>
      <c r="G297" s="190"/>
      <c r="H297" s="190"/>
      <c r="I297" s="193"/>
      <c r="J297" s="204">
        <f>BK297</f>
        <v>0</v>
      </c>
      <c r="K297" s="190"/>
      <c r="L297" s="195"/>
      <c r="M297" s="196"/>
      <c r="N297" s="197"/>
      <c r="O297" s="197"/>
      <c r="P297" s="198">
        <f>SUM(P298:P304)</f>
        <v>0</v>
      </c>
      <c r="Q297" s="197"/>
      <c r="R297" s="198">
        <f>SUM(R298:R304)</f>
        <v>0.098601299999999989</v>
      </c>
      <c r="S297" s="197"/>
      <c r="T297" s="199">
        <f>SUM(T298:T304)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0" t="s">
        <v>81</v>
      </c>
      <c r="AT297" s="201" t="s">
        <v>70</v>
      </c>
      <c r="AU297" s="201" t="s">
        <v>79</v>
      </c>
      <c r="AY297" s="200" t="s">
        <v>118</v>
      </c>
      <c r="BK297" s="202">
        <f>SUM(BK298:BK304)</f>
        <v>0</v>
      </c>
    </row>
    <row r="298" s="2" customFormat="1" ht="16.5" customHeight="1">
      <c r="A298" s="39"/>
      <c r="B298" s="40"/>
      <c r="C298" s="205" t="s">
        <v>439</v>
      </c>
      <c r="D298" s="205" t="s">
        <v>120</v>
      </c>
      <c r="E298" s="206" t="s">
        <v>440</v>
      </c>
      <c r="F298" s="207" t="s">
        <v>441</v>
      </c>
      <c r="G298" s="208" t="s">
        <v>123</v>
      </c>
      <c r="H298" s="209">
        <v>282</v>
      </c>
      <c r="I298" s="210"/>
      <c r="J298" s="211">
        <f>ROUND(I298*H298,2)</f>
        <v>0</v>
      </c>
      <c r="K298" s="207" t="s">
        <v>124</v>
      </c>
      <c r="L298" s="45"/>
      <c r="M298" s="212" t="s">
        <v>19</v>
      </c>
      <c r="N298" s="213" t="s">
        <v>42</v>
      </c>
      <c r="O298" s="85"/>
      <c r="P298" s="214">
        <f>O298*H298</f>
        <v>0</v>
      </c>
      <c r="Q298" s="214">
        <v>0</v>
      </c>
      <c r="R298" s="214">
        <f>Q298*H298</f>
        <v>0</v>
      </c>
      <c r="S298" s="214">
        <v>0</v>
      </c>
      <c r="T298" s="215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16" t="s">
        <v>212</v>
      </c>
      <c r="AT298" s="216" t="s">
        <v>120</v>
      </c>
      <c r="AU298" s="216" t="s">
        <v>81</v>
      </c>
      <c r="AY298" s="18" t="s">
        <v>118</v>
      </c>
      <c r="BE298" s="217">
        <f>IF(N298="základní",J298,0)</f>
        <v>0</v>
      </c>
      <c r="BF298" s="217">
        <f>IF(N298="snížená",J298,0)</f>
        <v>0</v>
      </c>
      <c r="BG298" s="217">
        <f>IF(N298="zákl. přenesená",J298,0)</f>
        <v>0</v>
      </c>
      <c r="BH298" s="217">
        <f>IF(N298="sníž. přenesená",J298,0)</f>
        <v>0</v>
      </c>
      <c r="BI298" s="217">
        <f>IF(N298="nulová",J298,0)</f>
        <v>0</v>
      </c>
      <c r="BJ298" s="18" t="s">
        <v>79</v>
      </c>
      <c r="BK298" s="217">
        <f>ROUND(I298*H298,2)</f>
        <v>0</v>
      </c>
      <c r="BL298" s="18" t="s">
        <v>212</v>
      </c>
      <c r="BM298" s="216" t="s">
        <v>442</v>
      </c>
    </row>
    <row r="299" s="2" customFormat="1">
      <c r="A299" s="39"/>
      <c r="B299" s="40"/>
      <c r="C299" s="41"/>
      <c r="D299" s="218" t="s">
        <v>127</v>
      </c>
      <c r="E299" s="41"/>
      <c r="F299" s="219" t="s">
        <v>443</v>
      </c>
      <c r="G299" s="41"/>
      <c r="H299" s="41"/>
      <c r="I299" s="220"/>
      <c r="J299" s="41"/>
      <c r="K299" s="41"/>
      <c r="L299" s="45"/>
      <c r="M299" s="221"/>
      <c r="N299" s="222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127</v>
      </c>
      <c r="AU299" s="18" t="s">
        <v>81</v>
      </c>
    </row>
    <row r="300" s="13" customFormat="1">
      <c r="A300" s="13"/>
      <c r="B300" s="223"/>
      <c r="C300" s="224"/>
      <c r="D300" s="225" t="s">
        <v>129</v>
      </c>
      <c r="E300" s="226" t="s">
        <v>19</v>
      </c>
      <c r="F300" s="227" t="s">
        <v>444</v>
      </c>
      <c r="G300" s="224"/>
      <c r="H300" s="228">
        <v>282</v>
      </c>
      <c r="I300" s="229"/>
      <c r="J300" s="224"/>
      <c r="K300" s="224"/>
      <c r="L300" s="230"/>
      <c r="M300" s="231"/>
      <c r="N300" s="232"/>
      <c r="O300" s="232"/>
      <c r="P300" s="232"/>
      <c r="Q300" s="232"/>
      <c r="R300" s="232"/>
      <c r="S300" s="232"/>
      <c r="T300" s="23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4" t="s">
        <v>129</v>
      </c>
      <c r="AU300" s="234" t="s">
        <v>81</v>
      </c>
      <c r="AV300" s="13" t="s">
        <v>81</v>
      </c>
      <c r="AW300" s="13" t="s">
        <v>33</v>
      </c>
      <c r="AX300" s="13" t="s">
        <v>71</v>
      </c>
      <c r="AY300" s="234" t="s">
        <v>118</v>
      </c>
    </row>
    <row r="301" s="14" customFormat="1">
      <c r="A301" s="14"/>
      <c r="B301" s="235"/>
      <c r="C301" s="236"/>
      <c r="D301" s="225" t="s">
        <v>129</v>
      </c>
      <c r="E301" s="237" t="s">
        <v>19</v>
      </c>
      <c r="F301" s="238" t="s">
        <v>131</v>
      </c>
      <c r="G301" s="236"/>
      <c r="H301" s="239">
        <v>282</v>
      </c>
      <c r="I301" s="240"/>
      <c r="J301" s="236"/>
      <c r="K301" s="236"/>
      <c r="L301" s="241"/>
      <c r="M301" s="242"/>
      <c r="N301" s="243"/>
      <c r="O301" s="243"/>
      <c r="P301" s="243"/>
      <c r="Q301" s="243"/>
      <c r="R301" s="243"/>
      <c r="S301" s="243"/>
      <c r="T301" s="24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5" t="s">
        <v>129</v>
      </c>
      <c r="AU301" s="245" t="s">
        <v>81</v>
      </c>
      <c r="AV301" s="14" t="s">
        <v>125</v>
      </c>
      <c r="AW301" s="14" t="s">
        <v>33</v>
      </c>
      <c r="AX301" s="14" t="s">
        <v>79</v>
      </c>
      <c r="AY301" s="245" t="s">
        <v>118</v>
      </c>
    </row>
    <row r="302" s="2" customFormat="1" ht="16.5" customHeight="1">
      <c r="A302" s="39"/>
      <c r="B302" s="40"/>
      <c r="C302" s="246" t="s">
        <v>445</v>
      </c>
      <c r="D302" s="246" t="s">
        <v>213</v>
      </c>
      <c r="E302" s="247" t="s">
        <v>446</v>
      </c>
      <c r="F302" s="248" t="s">
        <v>447</v>
      </c>
      <c r="G302" s="249" t="s">
        <v>123</v>
      </c>
      <c r="H302" s="250">
        <v>328.67099999999999</v>
      </c>
      <c r="I302" s="251"/>
      <c r="J302" s="252">
        <f>ROUND(I302*H302,2)</f>
        <v>0</v>
      </c>
      <c r="K302" s="248" t="s">
        <v>124</v>
      </c>
      <c r="L302" s="253"/>
      <c r="M302" s="254" t="s">
        <v>19</v>
      </c>
      <c r="N302" s="255" t="s">
        <v>42</v>
      </c>
      <c r="O302" s="85"/>
      <c r="P302" s="214">
        <f>O302*H302</f>
        <v>0</v>
      </c>
      <c r="Q302" s="214">
        <v>0.00029999999999999997</v>
      </c>
      <c r="R302" s="214">
        <f>Q302*H302</f>
        <v>0.098601299999999989</v>
      </c>
      <c r="S302" s="214">
        <v>0</v>
      </c>
      <c r="T302" s="215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6" t="s">
        <v>313</v>
      </c>
      <c r="AT302" s="216" t="s">
        <v>213</v>
      </c>
      <c r="AU302" s="216" t="s">
        <v>81</v>
      </c>
      <c r="AY302" s="18" t="s">
        <v>118</v>
      </c>
      <c r="BE302" s="217">
        <f>IF(N302="základní",J302,0)</f>
        <v>0</v>
      </c>
      <c r="BF302" s="217">
        <f>IF(N302="snížená",J302,0)</f>
        <v>0</v>
      </c>
      <c r="BG302" s="217">
        <f>IF(N302="zákl. přenesená",J302,0)</f>
        <v>0</v>
      </c>
      <c r="BH302" s="217">
        <f>IF(N302="sníž. přenesená",J302,0)</f>
        <v>0</v>
      </c>
      <c r="BI302" s="217">
        <f>IF(N302="nulová",J302,0)</f>
        <v>0</v>
      </c>
      <c r="BJ302" s="18" t="s">
        <v>79</v>
      </c>
      <c r="BK302" s="217">
        <f>ROUND(I302*H302,2)</f>
        <v>0</v>
      </c>
      <c r="BL302" s="18" t="s">
        <v>212</v>
      </c>
      <c r="BM302" s="216" t="s">
        <v>448</v>
      </c>
    </row>
    <row r="303" s="13" customFormat="1">
      <c r="A303" s="13"/>
      <c r="B303" s="223"/>
      <c r="C303" s="224"/>
      <c r="D303" s="225" t="s">
        <v>129</v>
      </c>
      <c r="E303" s="226" t="s">
        <v>19</v>
      </c>
      <c r="F303" s="227" t="s">
        <v>449</v>
      </c>
      <c r="G303" s="224"/>
      <c r="H303" s="228">
        <v>328.67099999999999</v>
      </c>
      <c r="I303" s="229"/>
      <c r="J303" s="224"/>
      <c r="K303" s="224"/>
      <c r="L303" s="230"/>
      <c r="M303" s="231"/>
      <c r="N303" s="232"/>
      <c r="O303" s="232"/>
      <c r="P303" s="232"/>
      <c r="Q303" s="232"/>
      <c r="R303" s="232"/>
      <c r="S303" s="232"/>
      <c r="T303" s="23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4" t="s">
        <v>129</v>
      </c>
      <c r="AU303" s="234" t="s">
        <v>81</v>
      </c>
      <c r="AV303" s="13" t="s">
        <v>81</v>
      </c>
      <c r="AW303" s="13" t="s">
        <v>33</v>
      </c>
      <c r="AX303" s="13" t="s">
        <v>71</v>
      </c>
      <c r="AY303" s="234" t="s">
        <v>118</v>
      </c>
    </row>
    <row r="304" s="14" customFormat="1">
      <c r="A304" s="14"/>
      <c r="B304" s="235"/>
      <c r="C304" s="236"/>
      <c r="D304" s="225" t="s">
        <v>129</v>
      </c>
      <c r="E304" s="237" t="s">
        <v>19</v>
      </c>
      <c r="F304" s="238" t="s">
        <v>131</v>
      </c>
      <c r="G304" s="236"/>
      <c r="H304" s="239">
        <v>328.67099999999999</v>
      </c>
      <c r="I304" s="240"/>
      <c r="J304" s="236"/>
      <c r="K304" s="236"/>
      <c r="L304" s="241"/>
      <c r="M304" s="256"/>
      <c r="N304" s="257"/>
      <c r="O304" s="257"/>
      <c r="P304" s="257"/>
      <c r="Q304" s="257"/>
      <c r="R304" s="257"/>
      <c r="S304" s="257"/>
      <c r="T304" s="258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5" t="s">
        <v>129</v>
      </c>
      <c r="AU304" s="245" t="s">
        <v>81</v>
      </c>
      <c r="AV304" s="14" t="s">
        <v>125</v>
      </c>
      <c r="AW304" s="14" t="s">
        <v>33</v>
      </c>
      <c r="AX304" s="14" t="s">
        <v>79</v>
      </c>
      <c r="AY304" s="245" t="s">
        <v>118</v>
      </c>
    </row>
    <row r="305" s="2" customFormat="1" ht="6.96" customHeight="1">
      <c r="A305" s="39"/>
      <c r="B305" s="60"/>
      <c r="C305" s="61"/>
      <c r="D305" s="61"/>
      <c r="E305" s="61"/>
      <c r="F305" s="61"/>
      <c r="G305" s="61"/>
      <c r="H305" s="61"/>
      <c r="I305" s="61"/>
      <c r="J305" s="61"/>
      <c r="K305" s="61"/>
      <c r="L305" s="45"/>
      <c r="M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</row>
  </sheetData>
  <sheetProtection sheet="1" autoFilter="0" formatColumns="0" formatRows="0" objects="1" scenarios="1" spinCount="100000" saltValue="89zhSjO1cSPyK0xeyt5vcH6mffSi0wLGrNHqspL76edxrCIsZ6cXEbflLvWG67MYYvniFBFJW0jvqVlIyGWvNA==" hashValue="I+B8GBccTzHDZnV/658GIH9xtkJj7I/tYx1W31d5C1iREqbzn2Pgs6ox0EN+WmFuC1YlGB6l9sjfc5OzaQO9Vw==" algorithmName="SHA-512" password="CC35"/>
  <autoFilter ref="C86:K304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5_02/113107122"/>
    <hyperlink ref="F95" r:id="rId2" display="https://podminky.urs.cz/item/CS_URS_2025_02/113107130"/>
    <hyperlink ref="F99" r:id="rId3" display="https://podminky.urs.cz/item/CS_URS_2025_02/113107132"/>
    <hyperlink ref="F103" r:id="rId4" display="https://podminky.urs.cz/item/CS_URS_2025_02/113107142"/>
    <hyperlink ref="F107" r:id="rId5" display="https://podminky.urs.cz/item/CS_URS_2025_02/113107142"/>
    <hyperlink ref="F111" r:id="rId6" display="https://podminky.urs.cz/item/CS_URS_2025_02/113107232"/>
    <hyperlink ref="F115" r:id="rId7" display="https://podminky.urs.cz/item/CS_URS_2025_02/113107242"/>
    <hyperlink ref="F119" r:id="rId8" display="https://podminky.urs.cz/item/CS_URS_2025_02/113202111"/>
    <hyperlink ref="F123" r:id="rId9" display="https://podminky.urs.cz/item/CS_URS_2025_02/121151103"/>
    <hyperlink ref="F127" r:id="rId10" display="https://podminky.urs.cz/item/CS_URS_2025_02/162351104"/>
    <hyperlink ref="F131" r:id="rId11" display="https://podminky.urs.cz/item/CS_URS_2025_02/162751117"/>
    <hyperlink ref="F135" r:id="rId12" display="https://podminky.urs.cz/item/CS_URS_2025_02/171201231"/>
    <hyperlink ref="F139" r:id="rId13" display="https://podminky.urs.cz/item/CS_URS_2025_02/181152301"/>
    <hyperlink ref="F143" r:id="rId14" display="https://podminky.urs.cz/item/CS_URS_2025_02/181152302"/>
    <hyperlink ref="F147" r:id="rId15" display="https://podminky.urs.cz/item/CS_URS_2025_02/181411131"/>
    <hyperlink ref="F154" r:id="rId16" display="https://podminky.urs.cz/item/CS_URS_2025_02/182351123"/>
    <hyperlink ref="F162" r:id="rId17" display="https://podminky.urs.cz/item/CS_URS_2025_02/564851111"/>
    <hyperlink ref="F170" r:id="rId18" display="https://podminky.urs.cz/item/CS_URS_2025_02/567142115"/>
    <hyperlink ref="F175" r:id="rId19" display="https://podminky.urs.cz/item/CS_URS_2025_02/573191111"/>
    <hyperlink ref="F180" r:id="rId20" display="https://podminky.urs.cz/item/CS_URS_2025_02/573231108"/>
    <hyperlink ref="F185" r:id="rId21" display="https://podminky.urs.cz/item/CS_URS_2025_02/577135112"/>
    <hyperlink ref="F190" r:id="rId22" display="https://podminky.urs.cz/item/CS_URS_2025_02/578143113"/>
    <hyperlink ref="F195" r:id="rId23" display="https://podminky.urs.cz/item/CS_URS_2025_02/596211113"/>
    <hyperlink ref="F206" r:id="rId24" display="https://podminky.urs.cz/item/CS_URS_2025_02/596211212"/>
    <hyperlink ref="F217" r:id="rId25" display="https://podminky.urs.cz/item/CS_URS_2025_02/915131111"/>
    <hyperlink ref="F221" r:id="rId26" display="https://podminky.urs.cz/item/CS_URS_2025_02/915231112"/>
    <hyperlink ref="F223" r:id="rId27" display="https://podminky.urs.cz/item/CS_URS_2025_02/915621111"/>
    <hyperlink ref="F225" r:id="rId28" display="https://podminky.urs.cz/item/CS_URS_2025_02/916131113"/>
    <hyperlink ref="F238" r:id="rId29" display="https://podminky.urs.cz/item/CS_URS_2025_02/916991121"/>
    <hyperlink ref="F242" r:id="rId30" display="https://podminky.urs.cz/item/CS_URS_2025_02/919735112"/>
    <hyperlink ref="F246" r:id="rId31" display="https://podminky.urs.cz/item/CS_URS_2025_02/938908411"/>
    <hyperlink ref="F248" r:id="rId32" display="https://podminky.urs.cz/item/CS_URS_2025_02/979024443"/>
    <hyperlink ref="F253" r:id="rId33" display="https://podminky.urs.cz/item/CS_URS_2025_02/997221551"/>
    <hyperlink ref="F258" r:id="rId34" display="https://podminky.urs.cz/item/CS_URS_2025_02/997221559"/>
    <hyperlink ref="F263" r:id="rId35" display="https://podminky.urs.cz/item/CS_URS_2025_02/997221561"/>
    <hyperlink ref="F267" r:id="rId36" display="https://podminky.urs.cz/item/CS_URS_2025_02/997221569"/>
    <hyperlink ref="F271" r:id="rId37" display="https://podminky.urs.cz/item/CS_URS_2025_02/997221571"/>
    <hyperlink ref="F276" r:id="rId38" display="https://podminky.urs.cz/item/CS_URS_2025_02/997221579"/>
    <hyperlink ref="F281" r:id="rId39" display="https://podminky.urs.cz/item/CS_URS_2025_02/997221861"/>
    <hyperlink ref="F285" r:id="rId40" display="https://podminky.urs.cz/item/CS_URS_2025_02/997221873"/>
    <hyperlink ref="F290" r:id="rId41" display="https://podminky.urs.cz/item/CS_URS_2025_02/997221875"/>
    <hyperlink ref="F295" r:id="rId42" display="https://podminky.urs.cz/item/CS_URS_2025_02/998229111"/>
    <hyperlink ref="F299" r:id="rId43" display="https://podminky.urs.cz/item/CS_URS_2025_02/71116117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88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Chodníky Kramolná úsek od ul. Chvalkovické po ul. Češovskou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89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450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28. 7. 2025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ROUND((SUM(BE84:BE115)),  2)</f>
        <v>0</v>
      </c>
      <c r="G33" s="39"/>
      <c r="H33" s="39"/>
      <c r="I33" s="149">
        <v>0.20999999999999999</v>
      </c>
      <c r="J33" s="148">
        <f>ROUND(((SUM(BE84:BE115))*I33),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ROUND((SUM(BF84:BF115)),  2)</f>
        <v>0</v>
      </c>
      <c r="G34" s="39"/>
      <c r="H34" s="39"/>
      <c r="I34" s="149">
        <v>0.12</v>
      </c>
      <c r="J34" s="148">
        <f>ROUND(((SUM(BF84:BF115))*I34),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ROUND((SUM(BG84:BG115)),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ROUND((SUM(BH84:BH115)),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ROUND((SUM(BI84:BI115)),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Chodníky Kramolná úsek od ul. Chvalkovické po ul. Češovskou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89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ON - Ostatní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MČ Praha 20</v>
      </c>
      <c r="G52" s="41"/>
      <c r="H52" s="41"/>
      <c r="I52" s="33" t="s">
        <v>23</v>
      </c>
      <c r="J52" s="73" t="str">
        <f>IF(J12="","",J12)</f>
        <v>28. 7. 2025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MČ Praha 20 - Horní Počernice, Jínavská 647/10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92</v>
      </c>
      <c r="D57" s="163"/>
      <c r="E57" s="163"/>
      <c r="F57" s="163"/>
      <c r="G57" s="163"/>
      <c r="H57" s="163"/>
      <c r="I57" s="163"/>
      <c r="J57" s="164" t="s">
        <v>93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94</v>
      </c>
    </row>
    <row r="60" s="9" customFormat="1" ht="24.96" customHeight="1">
      <c r="A60" s="9"/>
      <c r="B60" s="166"/>
      <c r="C60" s="167"/>
      <c r="D60" s="168" t="s">
        <v>451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452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453</v>
      </c>
      <c r="E62" s="175"/>
      <c r="F62" s="175"/>
      <c r="G62" s="175"/>
      <c r="H62" s="175"/>
      <c r="I62" s="175"/>
      <c r="J62" s="176">
        <f>J101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454</v>
      </c>
      <c r="E63" s="175"/>
      <c r="F63" s="175"/>
      <c r="G63" s="175"/>
      <c r="H63" s="175"/>
      <c r="I63" s="175"/>
      <c r="J63" s="176">
        <f>J104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455</v>
      </c>
      <c r="E64" s="175"/>
      <c r="F64" s="175"/>
      <c r="G64" s="175"/>
      <c r="H64" s="175"/>
      <c r="I64" s="175"/>
      <c r="J64" s="176">
        <f>J111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103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Chodníky Kramolná úsek od ul. Chvalkovické po ul. Češovskou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89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ON - Ostatní náklady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>MČ Praha 20</v>
      </c>
      <c r="G78" s="41"/>
      <c r="H78" s="41"/>
      <c r="I78" s="33" t="s">
        <v>23</v>
      </c>
      <c r="J78" s="73" t="str">
        <f>IF(J12="","",J12)</f>
        <v>28. 7. 2025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>MČ Praha 20 - Horní Počernice, Jínavská 647/10</v>
      </c>
      <c r="G80" s="41"/>
      <c r="H80" s="41"/>
      <c r="I80" s="33" t="s">
        <v>31</v>
      </c>
      <c r="J80" s="37" t="str">
        <f>E21</f>
        <v xml:space="preserve"> 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34</v>
      </c>
      <c r="J81" s="37" t="str">
        <f>E24</f>
        <v xml:space="preserve"> 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104</v>
      </c>
      <c r="D83" s="181" t="s">
        <v>56</v>
      </c>
      <c r="E83" s="181" t="s">
        <v>52</v>
      </c>
      <c r="F83" s="181" t="s">
        <v>53</v>
      </c>
      <c r="G83" s="181" t="s">
        <v>105</v>
      </c>
      <c r="H83" s="181" t="s">
        <v>106</v>
      </c>
      <c r="I83" s="181" t="s">
        <v>107</v>
      </c>
      <c r="J83" s="181" t="s">
        <v>93</v>
      </c>
      <c r="K83" s="182" t="s">
        <v>108</v>
      </c>
      <c r="L83" s="183"/>
      <c r="M83" s="93" t="s">
        <v>19</v>
      </c>
      <c r="N83" s="94" t="s">
        <v>41</v>
      </c>
      <c r="O83" s="94" t="s">
        <v>109</v>
      </c>
      <c r="P83" s="94" t="s">
        <v>110</v>
      </c>
      <c r="Q83" s="94" t="s">
        <v>111</v>
      </c>
      <c r="R83" s="94" t="s">
        <v>112</v>
      </c>
      <c r="S83" s="94" t="s">
        <v>113</v>
      </c>
      <c r="T83" s="95" t="s">
        <v>114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115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</f>
        <v>0</v>
      </c>
      <c r="Q84" s="97"/>
      <c r="R84" s="186">
        <f>R85</f>
        <v>0</v>
      </c>
      <c r="S84" s="97"/>
      <c r="T84" s="187">
        <f>T85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70</v>
      </c>
      <c r="AU84" s="18" t="s">
        <v>94</v>
      </c>
      <c r="BK84" s="188">
        <f>BK85</f>
        <v>0</v>
      </c>
    </row>
    <row r="85" s="12" customFormat="1" ht="25.92" customHeight="1">
      <c r="A85" s="12"/>
      <c r="B85" s="189"/>
      <c r="C85" s="190"/>
      <c r="D85" s="191" t="s">
        <v>70</v>
      </c>
      <c r="E85" s="192" t="s">
        <v>85</v>
      </c>
      <c r="F85" s="192" t="s">
        <v>86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P86+P101+P104+P111</f>
        <v>0</v>
      </c>
      <c r="Q85" s="197"/>
      <c r="R85" s="198">
        <f>R86+R101+R104+R111</f>
        <v>0</v>
      </c>
      <c r="S85" s="197"/>
      <c r="T85" s="199">
        <f>T86+T101+T104+T111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148</v>
      </c>
      <c r="AT85" s="201" t="s">
        <v>70</v>
      </c>
      <c r="AU85" s="201" t="s">
        <v>71</v>
      </c>
      <c r="AY85" s="200" t="s">
        <v>118</v>
      </c>
      <c r="BK85" s="202">
        <f>BK86+BK101+BK104+BK111</f>
        <v>0</v>
      </c>
    </row>
    <row r="86" s="12" customFormat="1" ht="22.8" customHeight="1">
      <c r="A86" s="12"/>
      <c r="B86" s="189"/>
      <c r="C86" s="190"/>
      <c r="D86" s="191" t="s">
        <v>70</v>
      </c>
      <c r="E86" s="203" t="s">
        <v>456</v>
      </c>
      <c r="F86" s="203" t="s">
        <v>457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SUM(P87:P100)</f>
        <v>0</v>
      </c>
      <c r="Q86" s="197"/>
      <c r="R86" s="198">
        <f>SUM(R87:R100)</f>
        <v>0</v>
      </c>
      <c r="S86" s="197"/>
      <c r="T86" s="199">
        <f>SUM(T87:T100)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148</v>
      </c>
      <c r="AT86" s="201" t="s">
        <v>70</v>
      </c>
      <c r="AU86" s="201" t="s">
        <v>79</v>
      </c>
      <c r="AY86" s="200" t="s">
        <v>118</v>
      </c>
      <c r="BK86" s="202">
        <f>SUM(BK87:BK100)</f>
        <v>0</v>
      </c>
    </row>
    <row r="87" s="2" customFormat="1" ht="16.5" customHeight="1">
      <c r="A87" s="39"/>
      <c r="B87" s="40"/>
      <c r="C87" s="205" t="s">
        <v>79</v>
      </c>
      <c r="D87" s="205" t="s">
        <v>120</v>
      </c>
      <c r="E87" s="206" t="s">
        <v>458</v>
      </c>
      <c r="F87" s="207" t="s">
        <v>459</v>
      </c>
      <c r="G87" s="208" t="s">
        <v>460</v>
      </c>
      <c r="H87" s="209">
        <v>1</v>
      </c>
      <c r="I87" s="210"/>
      <c r="J87" s="211">
        <f>ROUND(I87*H87,2)</f>
        <v>0</v>
      </c>
      <c r="K87" s="207" t="s">
        <v>124</v>
      </c>
      <c r="L87" s="45"/>
      <c r="M87" s="212" t="s">
        <v>19</v>
      </c>
      <c r="N87" s="213" t="s">
        <v>42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461</v>
      </c>
      <c r="AT87" s="216" t="s">
        <v>120</v>
      </c>
      <c r="AU87" s="216" t="s">
        <v>81</v>
      </c>
      <c r="AY87" s="18" t="s">
        <v>118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461</v>
      </c>
      <c r="BM87" s="216" t="s">
        <v>462</v>
      </c>
    </row>
    <row r="88" s="2" customFormat="1">
      <c r="A88" s="39"/>
      <c r="B88" s="40"/>
      <c r="C88" s="41"/>
      <c r="D88" s="218" t="s">
        <v>127</v>
      </c>
      <c r="E88" s="41"/>
      <c r="F88" s="219" t="s">
        <v>463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127</v>
      </c>
      <c r="AU88" s="18" t="s">
        <v>81</v>
      </c>
    </row>
    <row r="89" s="2" customFormat="1" ht="16.5" customHeight="1">
      <c r="A89" s="39"/>
      <c r="B89" s="40"/>
      <c r="C89" s="205" t="s">
        <v>81</v>
      </c>
      <c r="D89" s="205" t="s">
        <v>120</v>
      </c>
      <c r="E89" s="206" t="s">
        <v>464</v>
      </c>
      <c r="F89" s="207" t="s">
        <v>465</v>
      </c>
      <c r="G89" s="208" t="s">
        <v>460</v>
      </c>
      <c r="H89" s="209">
        <v>1</v>
      </c>
      <c r="I89" s="210"/>
      <c r="J89" s="211">
        <f>ROUND(I89*H89,2)</f>
        <v>0</v>
      </c>
      <c r="K89" s="207" t="s">
        <v>124</v>
      </c>
      <c r="L89" s="45"/>
      <c r="M89" s="212" t="s">
        <v>19</v>
      </c>
      <c r="N89" s="213" t="s">
        <v>42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461</v>
      </c>
      <c r="AT89" s="216" t="s">
        <v>120</v>
      </c>
      <c r="AU89" s="216" t="s">
        <v>81</v>
      </c>
      <c r="AY89" s="18" t="s">
        <v>118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461</v>
      </c>
      <c r="BM89" s="216" t="s">
        <v>466</v>
      </c>
    </row>
    <row r="90" s="2" customFormat="1">
      <c r="A90" s="39"/>
      <c r="B90" s="40"/>
      <c r="C90" s="41"/>
      <c r="D90" s="218" t="s">
        <v>127</v>
      </c>
      <c r="E90" s="41"/>
      <c r="F90" s="219" t="s">
        <v>467</v>
      </c>
      <c r="G90" s="41"/>
      <c r="H90" s="41"/>
      <c r="I90" s="220"/>
      <c r="J90" s="41"/>
      <c r="K90" s="41"/>
      <c r="L90" s="45"/>
      <c r="M90" s="221"/>
      <c r="N90" s="222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127</v>
      </c>
      <c r="AU90" s="18" t="s">
        <v>81</v>
      </c>
    </row>
    <row r="91" s="2" customFormat="1" ht="16.5" customHeight="1">
      <c r="A91" s="39"/>
      <c r="B91" s="40"/>
      <c r="C91" s="205" t="s">
        <v>137</v>
      </c>
      <c r="D91" s="205" t="s">
        <v>120</v>
      </c>
      <c r="E91" s="206" t="s">
        <v>468</v>
      </c>
      <c r="F91" s="207" t="s">
        <v>469</v>
      </c>
      <c r="G91" s="208" t="s">
        <v>460</v>
      </c>
      <c r="H91" s="209">
        <v>1</v>
      </c>
      <c r="I91" s="210"/>
      <c r="J91" s="211">
        <f>ROUND(I91*H91,2)</f>
        <v>0</v>
      </c>
      <c r="K91" s="207" t="s">
        <v>124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461</v>
      </c>
      <c r="AT91" s="216" t="s">
        <v>120</v>
      </c>
      <c r="AU91" s="216" t="s">
        <v>81</v>
      </c>
      <c r="AY91" s="18" t="s">
        <v>118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461</v>
      </c>
      <c r="BM91" s="216" t="s">
        <v>470</v>
      </c>
    </row>
    <row r="92" s="2" customFormat="1">
      <c r="A92" s="39"/>
      <c r="B92" s="40"/>
      <c r="C92" s="41"/>
      <c r="D92" s="218" t="s">
        <v>127</v>
      </c>
      <c r="E92" s="41"/>
      <c r="F92" s="219" t="s">
        <v>471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127</v>
      </c>
      <c r="AU92" s="18" t="s">
        <v>81</v>
      </c>
    </row>
    <row r="93" s="2" customFormat="1" ht="16.5" customHeight="1">
      <c r="A93" s="39"/>
      <c r="B93" s="40"/>
      <c r="C93" s="205" t="s">
        <v>125</v>
      </c>
      <c r="D93" s="205" t="s">
        <v>120</v>
      </c>
      <c r="E93" s="206" t="s">
        <v>472</v>
      </c>
      <c r="F93" s="207" t="s">
        <v>473</v>
      </c>
      <c r="G93" s="208" t="s">
        <v>460</v>
      </c>
      <c r="H93" s="209">
        <v>1</v>
      </c>
      <c r="I93" s="210"/>
      <c r="J93" s="211">
        <f>ROUND(I93*H93,2)</f>
        <v>0</v>
      </c>
      <c r="K93" s="207" t="s">
        <v>124</v>
      </c>
      <c r="L93" s="45"/>
      <c r="M93" s="212" t="s">
        <v>19</v>
      </c>
      <c r="N93" s="213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125</v>
      </c>
      <c r="AT93" s="216" t="s">
        <v>120</v>
      </c>
      <c r="AU93" s="216" t="s">
        <v>81</v>
      </c>
      <c r="AY93" s="18" t="s">
        <v>118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125</v>
      </c>
      <c r="BM93" s="216" t="s">
        <v>474</v>
      </c>
    </row>
    <row r="94" s="2" customFormat="1">
      <c r="A94" s="39"/>
      <c r="B94" s="40"/>
      <c r="C94" s="41"/>
      <c r="D94" s="218" t="s">
        <v>127</v>
      </c>
      <c r="E94" s="41"/>
      <c r="F94" s="219" t="s">
        <v>475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127</v>
      </c>
      <c r="AU94" s="18" t="s">
        <v>81</v>
      </c>
    </row>
    <row r="95" s="2" customFormat="1" ht="16.5" customHeight="1">
      <c r="A95" s="39"/>
      <c r="B95" s="40"/>
      <c r="C95" s="205" t="s">
        <v>148</v>
      </c>
      <c r="D95" s="205" t="s">
        <v>120</v>
      </c>
      <c r="E95" s="206" t="s">
        <v>476</v>
      </c>
      <c r="F95" s="207" t="s">
        <v>477</v>
      </c>
      <c r="G95" s="208" t="s">
        <v>460</v>
      </c>
      <c r="H95" s="209">
        <v>1</v>
      </c>
      <c r="I95" s="210"/>
      <c r="J95" s="211">
        <f>ROUND(I95*H95,2)</f>
        <v>0</v>
      </c>
      <c r="K95" s="207" t="s">
        <v>124</v>
      </c>
      <c r="L95" s="45"/>
      <c r="M95" s="212" t="s">
        <v>19</v>
      </c>
      <c r="N95" s="213" t="s">
        <v>42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461</v>
      </c>
      <c r="AT95" s="216" t="s">
        <v>120</v>
      </c>
      <c r="AU95" s="216" t="s">
        <v>81</v>
      </c>
      <c r="AY95" s="18" t="s">
        <v>118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461</v>
      </c>
      <c r="BM95" s="216" t="s">
        <v>478</v>
      </c>
    </row>
    <row r="96" s="2" customFormat="1">
      <c r="A96" s="39"/>
      <c r="B96" s="40"/>
      <c r="C96" s="41"/>
      <c r="D96" s="218" t="s">
        <v>127</v>
      </c>
      <c r="E96" s="41"/>
      <c r="F96" s="219" t="s">
        <v>479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127</v>
      </c>
      <c r="AU96" s="18" t="s">
        <v>81</v>
      </c>
    </row>
    <row r="97" s="2" customFormat="1" ht="16.5" customHeight="1">
      <c r="A97" s="39"/>
      <c r="B97" s="40"/>
      <c r="C97" s="205" t="s">
        <v>151</v>
      </c>
      <c r="D97" s="205" t="s">
        <v>120</v>
      </c>
      <c r="E97" s="206" t="s">
        <v>480</v>
      </c>
      <c r="F97" s="207" t="s">
        <v>481</v>
      </c>
      <c r="G97" s="208" t="s">
        <v>460</v>
      </c>
      <c r="H97" s="209">
        <v>1</v>
      </c>
      <c r="I97" s="210"/>
      <c r="J97" s="211">
        <f>ROUND(I97*H97,2)</f>
        <v>0</v>
      </c>
      <c r="K97" s="207" t="s">
        <v>124</v>
      </c>
      <c r="L97" s="45"/>
      <c r="M97" s="212" t="s">
        <v>19</v>
      </c>
      <c r="N97" s="213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461</v>
      </c>
      <c r="AT97" s="216" t="s">
        <v>120</v>
      </c>
      <c r="AU97" s="216" t="s">
        <v>81</v>
      </c>
      <c r="AY97" s="18" t="s">
        <v>118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461</v>
      </c>
      <c r="BM97" s="216" t="s">
        <v>482</v>
      </c>
    </row>
    <row r="98" s="2" customFormat="1">
      <c r="A98" s="39"/>
      <c r="B98" s="40"/>
      <c r="C98" s="41"/>
      <c r="D98" s="218" t="s">
        <v>127</v>
      </c>
      <c r="E98" s="41"/>
      <c r="F98" s="219" t="s">
        <v>483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127</v>
      </c>
      <c r="AU98" s="18" t="s">
        <v>81</v>
      </c>
    </row>
    <row r="99" s="2" customFormat="1" ht="16.5" customHeight="1">
      <c r="A99" s="39"/>
      <c r="B99" s="40"/>
      <c r="C99" s="205" t="s">
        <v>157</v>
      </c>
      <c r="D99" s="205" t="s">
        <v>120</v>
      </c>
      <c r="E99" s="206" t="s">
        <v>484</v>
      </c>
      <c r="F99" s="207" t="s">
        <v>485</v>
      </c>
      <c r="G99" s="208" t="s">
        <v>460</v>
      </c>
      <c r="H99" s="209">
        <v>1</v>
      </c>
      <c r="I99" s="210"/>
      <c r="J99" s="211">
        <f>ROUND(I99*H99,2)</f>
        <v>0</v>
      </c>
      <c r="K99" s="207" t="s">
        <v>124</v>
      </c>
      <c r="L99" s="45"/>
      <c r="M99" s="212" t="s">
        <v>19</v>
      </c>
      <c r="N99" s="213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125</v>
      </c>
      <c r="AT99" s="216" t="s">
        <v>120</v>
      </c>
      <c r="AU99" s="216" t="s">
        <v>81</v>
      </c>
      <c r="AY99" s="18" t="s">
        <v>118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125</v>
      </c>
      <c r="BM99" s="216" t="s">
        <v>486</v>
      </c>
    </row>
    <row r="100" s="2" customFormat="1">
      <c r="A100" s="39"/>
      <c r="B100" s="40"/>
      <c r="C100" s="41"/>
      <c r="D100" s="218" t="s">
        <v>127</v>
      </c>
      <c r="E100" s="41"/>
      <c r="F100" s="219" t="s">
        <v>487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127</v>
      </c>
      <c r="AU100" s="18" t="s">
        <v>81</v>
      </c>
    </row>
    <row r="101" s="12" customFormat="1" ht="22.8" customHeight="1">
      <c r="A101" s="12"/>
      <c r="B101" s="189"/>
      <c r="C101" s="190"/>
      <c r="D101" s="191" t="s">
        <v>70</v>
      </c>
      <c r="E101" s="203" t="s">
        <v>488</v>
      </c>
      <c r="F101" s="203" t="s">
        <v>489</v>
      </c>
      <c r="G101" s="190"/>
      <c r="H101" s="190"/>
      <c r="I101" s="193"/>
      <c r="J101" s="204">
        <f>BK101</f>
        <v>0</v>
      </c>
      <c r="K101" s="190"/>
      <c r="L101" s="195"/>
      <c r="M101" s="196"/>
      <c r="N101" s="197"/>
      <c r="O101" s="197"/>
      <c r="P101" s="198">
        <f>SUM(P102:P103)</f>
        <v>0</v>
      </c>
      <c r="Q101" s="197"/>
      <c r="R101" s="198">
        <f>SUM(R102:R103)</f>
        <v>0</v>
      </c>
      <c r="S101" s="197"/>
      <c r="T101" s="199">
        <f>SUM(T102:T103)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0" t="s">
        <v>148</v>
      </c>
      <c r="AT101" s="201" t="s">
        <v>70</v>
      </c>
      <c r="AU101" s="201" t="s">
        <v>79</v>
      </c>
      <c r="AY101" s="200" t="s">
        <v>118</v>
      </c>
      <c r="BK101" s="202">
        <f>SUM(BK102:BK103)</f>
        <v>0</v>
      </c>
    </row>
    <row r="102" s="2" customFormat="1" ht="16.5" customHeight="1">
      <c r="A102" s="39"/>
      <c r="B102" s="40"/>
      <c r="C102" s="205" t="s">
        <v>163</v>
      </c>
      <c r="D102" s="205" t="s">
        <v>120</v>
      </c>
      <c r="E102" s="206" t="s">
        <v>490</v>
      </c>
      <c r="F102" s="207" t="s">
        <v>491</v>
      </c>
      <c r="G102" s="208" t="s">
        <v>460</v>
      </c>
      <c r="H102" s="209">
        <v>2</v>
      </c>
      <c r="I102" s="210"/>
      <c r="J102" s="211">
        <f>ROUND(I102*H102,2)</f>
        <v>0</v>
      </c>
      <c r="K102" s="207" t="s">
        <v>124</v>
      </c>
      <c r="L102" s="45"/>
      <c r="M102" s="212" t="s">
        <v>19</v>
      </c>
      <c r="N102" s="213" t="s">
        <v>42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461</v>
      </c>
      <c r="AT102" s="216" t="s">
        <v>120</v>
      </c>
      <c r="AU102" s="216" t="s">
        <v>81</v>
      </c>
      <c r="AY102" s="18" t="s">
        <v>118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79</v>
      </c>
      <c r="BK102" s="217">
        <f>ROUND(I102*H102,2)</f>
        <v>0</v>
      </c>
      <c r="BL102" s="18" t="s">
        <v>461</v>
      </c>
      <c r="BM102" s="216" t="s">
        <v>492</v>
      </c>
    </row>
    <row r="103" s="2" customFormat="1">
      <c r="A103" s="39"/>
      <c r="B103" s="40"/>
      <c r="C103" s="41"/>
      <c r="D103" s="218" t="s">
        <v>127</v>
      </c>
      <c r="E103" s="41"/>
      <c r="F103" s="219" t="s">
        <v>493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127</v>
      </c>
      <c r="AU103" s="18" t="s">
        <v>81</v>
      </c>
    </row>
    <row r="104" s="12" customFormat="1" ht="22.8" customHeight="1">
      <c r="A104" s="12"/>
      <c r="B104" s="189"/>
      <c r="C104" s="190"/>
      <c r="D104" s="191" t="s">
        <v>70</v>
      </c>
      <c r="E104" s="203" t="s">
        <v>494</v>
      </c>
      <c r="F104" s="203" t="s">
        <v>495</v>
      </c>
      <c r="G104" s="190"/>
      <c r="H104" s="190"/>
      <c r="I104" s="193"/>
      <c r="J104" s="204">
        <f>BK104</f>
        <v>0</v>
      </c>
      <c r="K104" s="190"/>
      <c r="L104" s="195"/>
      <c r="M104" s="196"/>
      <c r="N104" s="197"/>
      <c r="O104" s="197"/>
      <c r="P104" s="198">
        <f>SUM(P105:P110)</f>
        <v>0</v>
      </c>
      <c r="Q104" s="197"/>
      <c r="R104" s="198">
        <f>SUM(R105:R110)</f>
        <v>0</v>
      </c>
      <c r="S104" s="197"/>
      <c r="T104" s="199">
        <f>SUM(T105:T110)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0" t="s">
        <v>148</v>
      </c>
      <c r="AT104" s="201" t="s">
        <v>70</v>
      </c>
      <c r="AU104" s="201" t="s">
        <v>79</v>
      </c>
      <c r="AY104" s="200" t="s">
        <v>118</v>
      </c>
      <c r="BK104" s="202">
        <f>SUM(BK105:BK110)</f>
        <v>0</v>
      </c>
    </row>
    <row r="105" s="2" customFormat="1" ht="16.5" customHeight="1">
      <c r="A105" s="39"/>
      <c r="B105" s="40"/>
      <c r="C105" s="205" t="s">
        <v>170</v>
      </c>
      <c r="D105" s="205" t="s">
        <v>120</v>
      </c>
      <c r="E105" s="206" t="s">
        <v>496</v>
      </c>
      <c r="F105" s="207" t="s">
        <v>497</v>
      </c>
      <c r="G105" s="208" t="s">
        <v>460</v>
      </c>
      <c r="H105" s="209">
        <v>1</v>
      </c>
      <c r="I105" s="210"/>
      <c r="J105" s="211">
        <f>ROUND(I105*H105,2)</f>
        <v>0</v>
      </c>
      <c r="K105" s="207" t="s">
        <v>124</v>
      </c>
      <c r="L105" s="45"/>
      <c r="M105" s="212" t="s">
        <v>19</v>
      </c>
      <c r="N105" s="213" t="s">
        <v>42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461</v>
      </c>
      <c r="AT105" s="216" t="s">
        <v>120</v>
      </c>
      <c r="AU105" s="216" t="s">
        <v>81</v>
      </c>
      <c r="AY105" s="18" t="s">
        <v>118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79</v>
      </c>
      <c r="BK105" s="217">
        <f>ROUND(I105*H105,2)</f>
        <v>0</v>
      </c>
      <c r="BL105" s="18" t="s">
        <v>461</v>
      </c>
      <c r="BM105" s="216" t="s">
        <v>498</v>
      </c>
    </row>
    <row r="106" s="2" customFormat="1">
      <c r="A106" s="39"/>
      <c r="B106" s="40"/>
      <c r="C106" s="41"/>
      <c r="D106" s="218" t="s">
        <v>127</v>
      </c>
      <c r="E106" s="41"/>
      <c r="F106" s="219" t="s">
        <v>499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127</v>
      </c>
      <c r="AU106" s="18" t="s">
        <v>81</v>
      </c>
    </row>
    <row r="107" s="2" customFormat="1" ht="16.5" customHeight="1">
      <c r="A107" s="39"/>
      <c r="B107" s="40"/>
      <c r="C107" s="205" t="s">
        <v>176</v>
      </c>
      <c r="D107" s="205" t="s">
        <v>120</v>
      </c>
      <c r="E107" s="206" t="s">
        <v>500</v>
      </c>
      <c r="F107" s="207" t="s">
        <v>501</v>
      </c>
      <c r="G107" s="208" t="s">
        <v>460</v>
      </c>
      <c r="H107" s="209">
        <v>0.5</v>
      </c>
      <c r="I107" s="210"/>
      <c r="J107" s="211">
        <f>ROUND(I107*H107,2)</f>
        <v>0</v>
      </c>
      <c r="K107" s="207" t="s">
        <v>124</v>
      </c>
      <c r="L107" s="45"/>
      <c r="M107" s="212" t="s">
        <v>19</v>
      </c>
      <c r="N107" s="213" t="s">
        <v>42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461</v>
      </c>
      <c r="AT107" s="216" t="s">
        <v>120</v>
      </c>
      <c r="AU107" s="216" t="s">
        <v>81</v>
      </c>
      <c r="AY107" s="18" t="s">
        <v>118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79</v>
      </c>
      <c r="BK107" s="217">
        <f>ROUND(I107*H107,2)</f>
        <v>0</v>
      </c>
      <c r="BL107" s="18" t="s">
        <v>461</v>
      </c>
      <c r="BM107" s="216" t="s">
        <v>502</v>
      </c>
    </row>
    <row r="108" s="2" customFormat="1">
      <c r="A108" s="39"/>
      <c r="B108" s="40"/>
      <c r="C108" s="41"/>
      <c r="D108" s="218" t="s">
        <v>127</v>
      </c>
      <c r="E108" s="41"/>
      <c r="F108" s="219" t="s">
        <v>503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127</v>
      </c>
      <c r="AU108" s="18" t="s">
        <v>81</v>
      </c>
    </row>
    <row r="109" s="2" customFormat="1" ht="16.5" customHeight="1">
      <c r="A109" s="39"/>
      <c r="B109" s="40"/>
      <c r="C109" s="205" t="s">
        <v>183</v>
      </c>
      <c r="D109" s="205" t="s">
        <v>120</v>
      </c>
      <c r="E109" s="206" t="s">
        <v>504</v>
      </c>
      <c r="F109" s="207" t="s">
        <v>505</v>
      </c>
      <c r="G109" s="208" t="s">
        <v>460</v>
      </c>
      <c r="H109" s="209">
        <v>1</v>
      </c>
      <c r="I109" s="210"/>
      <c r="J109" s="211">
        <f>ROUND(I109*H109,2)</f>
        <v>0</v>
      </c>
      <c r="K109" s="207" t="s">
        <v>124</v>
      </c>
      <c r="L109" s="45"/>
      <c r="M109" s="212" t="s">
        <v>19</v>
      </c>
      <c r="N109" s="213" t="s">
        <v>42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125</v>
      </c>
      <c r="AT109" s="216" t="s">
        <v>120</v>
      </c>
      <c r="AU109" s="216" t="s">
        <v>81</v>
      </c>
      <c r="AY109" s="18" t="s">
        <v>118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79</v>
      </c>
      <c r="BK109" s="217">
        <f>ROUND(I109*H109,2)</f>
        <v>0</v>
      </c>
      <c r="BL109" s="18" t="s">
        <v>125</v>
      </c>
      <c r="BM109" s="216" t="s">
        <v>506</v>
      </c>
    </row>
    <row r="110" s="2" customFormat="1">
      <c r="A110" s="39"/>
      <c r="B110" s="40"/>
      <c r="C110" s="41"/>
      <c r="D110" s="218" t="s">
        <v>127</v>
      </c>
      <c r="E110" s="41"/>
      <c r="F110" s="219" t="s">
        <v>507</v>
      </c>
      <c r="G110" s="41"/>
      <c r="H110" s="41"/>
      <c r="I110" s="220"/>
      <c r="J110" s="41"/>
      <c r="K110" s="41"/>
      <c r="L110" s="45"/>
      <c r="M110" s="221"/>
      <c r="N110" s="222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127</v>
      </c>
      <c r="AU110" s="18" t="s">
        <v>81</v>
      </c>
    </row>
    <row r="111" s="12" customFormat="1" ht="22.8" customHeight="1">
      <c r="A111" s="12"/>
      <c r="B111" s="189"/>
      <c r="C111" s="190"/>
      <c r="D111" s="191" t="s">
        <v>70</v>
      </c>
      <c r="E111" s="203" t="s">
        <v>508</v>
      </c>
      <c r="F111" s="203" t="s">
        <v>83</v>
      </c>
      <c r="G111" s="190"/>
      <c r="H111" s="190"/>
      <c r="I111" s="193"/>
      <c r="J111" s="204">
        <f>BK111</f>
        <v>0</v>
      </c>
      <c r="K111" s="190"/>
      <c r="L111" s="195"/>
      <c r="M111" s="196"/>
      <c r="N111" s="197"/>
      <c r="O111" s="197"/>
      <c r="P111" s="198">
        <f>SUM(P112:P115)</f>
        <v>0</v>
      </c>
      <c r="Q111" s="197"/>
      <c r="R111" s="198">
        <f>SUM(R112:R115)</f>
        <v>0</v>
      </c>
      <c r="S111" s="197"/>
      <c r="T111" s="199">
        <f>SUM(T112:T115)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0" t="s">
        <v>148</v>
      </c>
      <c r="AT111" s="201" t="s">
        <v>70</v>
      </c>
      <c r="AU111" s="201" t="s">
        <v>79</v>
      </c>
      <c r="AY111" s="200" t="s">
        <v>118</v>
      </c>
      <c r="BK111" s="202">
        <f>SUM(BK112:BK115)</f>
        <v>0</v>
      </c>
    </row>
    <row r="112" s="2" customFormat="1" ht="16.5" customHeight="1">
      <c r="A112" s="39"/>
      <c r="B112" s="40"/>
      <c r="C112" s="205" t="s">
        <v>8</v>
      </c>
      <c r="D112" s="205" t="s">
        <v>120</v>
      </c>
      <c r="E112" s="206" t="s">
        <v>509</v>
      </c>
      <c r="F112" s="207" t="s">
        <v>83</v>
      </c>
      <c r="G112" s="208" t="s">
        <v>460</v>
      </c>
      <c r="H112" s="209">
        <v>1</v>
      </c>
      <c r="I112" s="210"/>
      <c r="J112" s="211">
        <f>ROUND(I112*H112,2)</f>
        <v>0</v>
      </c>
      <c r="K112" s="207" t="s">
        <v>124</v>
      </c>
      <c r="L112" s="45"/>
      <c r="M112" s="212" t="s">
        <v>19</v>
      </c>
      <c r="N112" s="213" t="s">
        <v>42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125</v>
      </c>
      <c r="AT112" s="216" t="s">
        <v>120</v>
      </c>
      <c r="AU112" s="216" t="s">
        <v>81</v>
      </c>
      <c r="AY112" s="18" t="s">
        <v>118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79</v>
      </c>
      <c r="BK112" s="217">
        <f>ROUND(I112*H112,2)</f>
        <v>0</v>
      </c>
      <c r="BL112" s="18" t="s">
        <v>125</v>
      </c>
      <c r="BM112" s="216" t="s">
        <v>510</v>
      </c>
    </row>
    <row r="113" s="2" customFormat="1">
      <c r="A113" s="39"/>
      <c r="B113" s="40"/>
      <c r="C113" s="41"/>
      <c r="D113" s="218" t="s">
        <v>127</v>
      </c>
      <c r="E113" s="41"/>
      <c r="F113" s="219" t="s">
        <v>511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127</v>
      </c>
      <c r="AU113" s="18" t="s">
        <v>81</v>
      </c>
    </row>
    <row r="114" s="13" customFormat="1">
      <c r="A114" s="13"/>
      <c r="B114" s="223"/>
      <c r="C114" s="224"/>
      <c r="D114" s="225" t="s">
        <v>129</v>
      </c>
      <c r="E114" s="226" t="s">
        <v>19</v>
      </c>
      <c r="F114" s="227" t="s">
        <v>79</v>
      </c>
      <c r="G114" s="224"/>
      <c r="H114" s="228">
        <v>1</v>
      </c>
      <c r="I114" s="229"/>
      <c r="J114" s="224"/>
      <c r="K114" s="224"/>
      <c r="L114" s="230"/>
      <c r="M114" s="231"/>
      <c r="N114" s="232"/>
      <c r="O114" s="232"/>
      <c r="P114" s="232"/>
      <c r="Q114" s="232"/>
      <c r="R114" s="232"/>
      <c r="S114" s="232"/>
      <c r="T114" s="23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4" t="s">
        <v>129</v>
      </c>
      <c r="AU114" s="234" t="s">
        <v>81</v>
      </c>
      <c r="AV114" s="13" t="s">
        <v>81</v>
      </c>
      <c r="AW114" s="13" t="s">
        <v>33</v>
      </c>
      <c r="AX114" s="13" t="s">
        <v>71</v>
      </c>
      <c r="AY114" s="234" t="s">
        <v>118</v>
      </c>
    </row>
    <row r="115" s="14" customFormat="1">
      <c r="A115" s="14"/>
      <c r="B115" s="235"/>
      <c r="C115" s="236"/>
      <c r="D115" s="225" t="s">
        <v>129</v>
      </c>
      <c r="E115" s="237" t="s">
        <v>19</v>
      </c>
      <c r="F115" s="238" t="s">
        <v>131</v>
      </c>
      <c r="G115" s="236"/>
      <c r="H115" s="239">
        <v>1</v>
      </c>
      <c r="I115" s="240"/>
      <c r="J115" s="236"/>
      <c r="K115" s="236"/>
      <c r="L115" s="241"/>
      <c r="M115" s="256"/>
      <c r="N115" s="257"/>
      <c r="O115" s="257"/>
      <c r="P115" s="257"/>
      <c r="Q115" s="257"/>
      <c r="R115" s="257"/>
      <c r="S115" s="257"/>
      <c r="T115" s="258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5" t="s">
        <v>129</v>
      </c>
      <c r="AU115" s="245" t="s">
        <v>81</v>
      </c>
      <c r="AV115" s="14" t="s">
        <v>125</v>
      </c>
      <c r="AW115" s="14" t="s">
        <v>33</v>
      </c>
      <c r="AX115" s="14" t="s">
        <v>79</v>
      </c>
      <c r="AY115" s="245" t="s">
        <v>118</v>
      </c>
    </row>
    <row r="116" s="2" customFormat="1" ht="6.96" customHeight="1">
      <c r="A116" s="39"/>
      <c r="B116" s="60"/>
      <c r="C116" s="61"/>
      <c r="D116" s="61"/>
      <c r="E116" s="61"/>
      <c r="F116" s="61"/>
      <c r="G116" s="61"/>
      <c r="H116" s="61"/>
      <c r="I116" s="61"/>
      <c r="J116" s="61"/>
      <c r="K116" s="61"/>
      <c r="L116" s="45"/>
      <c r="M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</sheetData>
  <sheetProtection sheet="1" autoFilter="0" formatColumns="0" formatRows="0" objects="1" scenarios="1" spinCount="100000" saltValue="NpWun1JvJ2TiOu8eGjxKdiUt/BwESHWq4IoE2CX6ONmxBS0kZUO8XljAO+M83UmqT+CyEKiKBzVtyL/1jlb1DA==" hashValue="Pk3mUTxEErQvwcEIAqnG1R+/WomMx/ZJL0v4tDEWWsMLaC8E/lZAXz8E90mu7Upnyx69t/Pnl3svI9nO19n7lA==" algorithmName="SHA-512" password="CC35"/>
  <autoFilter ref="C83:K115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2/012203000"/>
    <hyperlink ref="F90" r:id="rId2" display="https://podminky.urs.cz/item/CS_URS_2025_02/012303000"/>
    <hyperlink ref="F92" r:id="rId3" display="https://podminky.urs.cz/item/CS_URS_2025_02/012403000"/>
    <hyperlink ref="F94" r:id="rId4" display="https://podminky.urs.cz/item/CS_URS_2025_02/013254000"/>
    <hyperlink ref="F96" r:id="rId5" display="https://podminky.urs.cz/item/CS_URS_2025_02/013274000"/>
    <hyperlink ref="F98" r:id="rId6" display="https://podminky.urs.cz/item/CS_URS_2025_02/013284000"/>
    <hyperlink ref="F100" r:id="rId7" display="https://podminky.urs.cz/item/CS_URS_2025_02/013374000R"/>
    <hyperlink ref="F103" r:id="rId8" display="https://podminky.urs.cz/item/CS_URS_2025_02/034503000"/>
    <hyperlink ref="F106" r:id="rId9" display="https://podminky.urs.cz/item/CS_URS_2025_02/045203000"/>
    <hyperlink ref="F108" r:id="rId10" display="https://podminky.urs.cz/item/CS_URS_2025_02/045303000"/>
    <hyperlink ref="F110" r:id="rId11" display="https://podminky.urs.cz/item/CS_URS_2025_02/046005000R"/>
    <hyperlink ref="F113" r:id="rId12" display="https://podminky.urs.cz/item/CS_URS_2025_02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88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Chodníky Kramolná úsek od ul. Chvalkovické po ul. Češovskou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89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451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28. 7. 2025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ROUND((SUM(BE83:BE93)),  2)</f>
        <v>0</v>
      </c>
      <c r="G33" s="39"/>
      <c r="H33" s="39"/>
      <c r="I33" s="149">
        <v>0.20999999999999999</v>
      </c>
      <c r="J33" s="148">
        <f>ROUND(((SUM(BE83:BE93))*I33),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ROUND((SUM(BF83:BF93)),  2)</f>
        <v>0</v>
      </c>
      <c r="G34" s="39"/>
      <c r="H34" s="39"/>
      <c r="I34" s="149">
        <v>0.12</v>
      </c>
      <c r="J34" s="148">
        <f>ROUND(((SUM(BF83:BF93))*I34),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ROUND((SUM(BG83:BG93)),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ROUND((SUM(BH83:BH93)),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ROUND((SUM(BI83:BI93)),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Chodníky Kramolná úsek od ul. Chvalkovické po ul. Češovskou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89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MČ Praha 20</v>
      </c>
      <c r="G52" s="41"/>
      <c r="H52" s="41"/>
      <c r="I52" s="33" t="s">
        <v>23</v>
      </c>
      <c r="J52" s="73" t="str">
        <f>IF(J12="","",J12)</f>
        <v>28. 7. 2025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MČ Praha 20 - Horní Počernice, Jínavská 647/10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92</v>
      </c>
      <c r="D57" s="163"/>
      <c r="E57" s="163"/>
      <c r="F57" s="163"/>
      <c r="G57" s="163"/>
      <c r="H57" s="163"/>
      <c r="I57" s="163"/>
      <c r="J57" s="164" t="s">
        <v>93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94</v>
      </c>
    </row>
    <row r="60" s="9" customFormat="1" ht="24.96" customHeight="1">
      <c r="A60" s="9"/>
      <c r="B60" s="166"/>
      <c r="C60" s="167"/>
      <c r="D60" s="168" t="s">
        <v>451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453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512</v>
      </c>
      <c r="E62" s="175"/>
      <c r="F62" s="175"/>
      <c r="G62" s="175"/>
      <c r="H62" s="175"/>
      <c r="I62" s="175"/>
      <c r="J62" s="176">
        <f>J88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513</v>
      </c>
      <c r="E63" s="175"/>
      <c r="F63" s="175"/>
      <c r="G63" s="175"/>
      <c r="H63" s="175"/>
      <c r="I63" s="175"/>
      <c r="J63" s="176">
        <f>J91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103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Chodníky Kramolná úsek od ul. Chvalkovické po ul. Češovskou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89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VRN - Vedlejší rozpočtové náklady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>MČ Praha 20</v>
      </c>
      <c r="G77" s="41"/>
      <c r="H77" s="41"/>
      <c r="I77" s="33" t="s">
        <v>23</v>
      </c>
      <c r="J77" s="73" t="str">
        <f>IF(J12="","",J12)</f>
        <v>28. 7. 2025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MČ Praha 20 - Horní Počernice, Jínavská 647/10</v>
      </c>
      <c r="G79" s="41"/>
      <c r="H79" s="41"/>
      <c r="I79" s="33" t="s">
        <v>31</v>
      </c>
      <c r="J79" s="37" t="str">
        <f>E21</f>
        <v xml:space="preserve"> 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 xml:space="preserve"> 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104</v>
      </c>
      <c r="D82" s="181" t="s">
        <v>56</v>
      </c>
      <c r="E82" s="181" t="s">
        <v>52</v>
      </c>
      <c r="F82" s="181" t="s">
        <v>53</v>
      </c>
      <c r="G82" s="181" t="s">
        <v>105</v>
      </c>
      <c r="H82" s="181" t="s">
        <v>106</v>
      </c>
      <c r="I82" s="181" t="s">
        <v>107</v>
      </c>
      <c r="J82" s="181" t="s">
        <v>93</v>
      </c>
      <c r="K82" s="182" t="s">
        <v>108</v>
      </c>
      <c r="L82" s="183"/>
      <c r="M82" s="93" t="s">
        <v>19</v>
      </c>
      <c r="N82" s="94" t="s">
        <v>41</v>
      </c>
      <c r="O82" s="94" t="s">
        <v>109</v>
      </c>
      <c r="P82" s="94" t="s">
        <v>110</v>
      </c>
      <c r="Q82" s="94" t="s">
        <v>111</v>
      </c>
      <c r="R82" s="94" t="s">
        <v>112</v>
      </c>
      <c r="S82" s="94" t="s">
        <v>113</v>
      </c>
      <c r="T82" s="95" t="s">
        <v>114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115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0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70</v>
      </c>
      <c r="AU83" s="18" t="s">
        <v>94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70</v>
      </c>
      <c r="E84" s="192" t="s">
        <v>85</v>
      </c>
      <c r="F84" s="192" t="s">
        <v>86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P85+P88+P91</f>
        <v>0</v>
      </c>
      <c r="Q84" s="197"/>
      <c r="R84" s="198">
        <f>R85+R88+R91</f>
        <v>0</v>
      </c>
      <c r="S84" s="197"/>
      <c r="T84" s="199">
        <f>T85+T88+T91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148</v>
      </c>
      <c r="AT84" s="201" t="s">
        <v>70</v>
      </c>
      <c r="AU84" s="201" t="s">
        <v>71</v>
      </c>
      <c r="AY84" s="200" t="s">
        <v>118</v>
      </c>
      <c r="BK84" s="202">
        <f>BK85+BK88+BK91</f>
        <v>0</v>
      </c>
    </row>
    <row r="85" s="12" customFormat="1" ht="22.8" customHeight="1">
      <c r="A85" s="12"/>
      <c r="B85" s="189"/>
      <c r="C85" s="190"/>
      <c r="D85" s="191" t="s">
        <v>70</v>
      </c>
      <c r="E85" s="203" t="s">
        <v>488</v>
      </c>
      <c r="F85" s="203" t="s">
        <v>489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SUM(P86:P87)</f>
        <v>0</v>
      </c>
      <c r="Q85" s="197"/>
      <c r="R85" s="198">
        <f>SUM(R86:R87)</f>
        <v>0</v>
      </c>
      <c r="S85" s="197"/>
      <c r="T85" s="199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148</v>
      </c>
      <c r="AT85" s="201" t="s">
        <v>70</v>
      </c>
      <c r="AU85" s="201" t="s">
        <v>79</v>
      </c>
      <c r="AY85" s="200" t="s">
        <v>118</v>
      </c>
      <c r="BK85" s="202">
        <f>SUM(BK86:BK87)</f>
        <v>0</v>
      </c>
    </row>
    <row r="86" s="2" customFormat="1" ht="16.5" customHeight="1">
      <c r="A86" s="39"/>
      <c r="B86" s="40"/>
      <c r="C86" s="205" t="s">
        <v>79</v>
      </c>
      <c r="D86" s="205" t="s">
        <v>120</v>
      </c>
      <c r="E86" s="206" t="s">
        <v>514</v>
      </c>
      <c r="F86" s="207" t="s">
        <v>489</v>
      </c>
      <c r="G86" s="208" t="s">
        <v>515</v>
      </c>
      <c r="H86" s="259"/>
      <c r="I86" s="210"/>
      <c r="J86" s="211">
        <f>ROUND(I86*H86,2)</f>
        <v>0</v>
      </c>
      <c r="K86" s="207" t="s">
        <v>516</v>
      </c>
      <c r="L86" s="45"/>
      <c r="M86" s="212" t="s">
        <v>19</v>
      </c>
      <c r="N86" s="213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461</v>
      </c>
      <c r="AT86" s="216" t="s">
        <v>120</v>
      </c>
      <c r="AU86" s="216" t="s">
        <v>81</v>
      </c>
      <c r="AY86" s="18" t="s">
        <v>118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461</v>
      </c>
      <c r="BM86" s="216" t="s">
        <v>517</v>
      </c>
    </row>
    <row r="87" s="2" customFormat="1">
      <c r="A87" s="39"/>
      <c r="B87" s="40"/>
      <c r="C87" s="41"/>
      <c r="D87" s="218" t="s">
        <v>127</v>
      </c>
      <c r="E87" s="41"/>
      <c r="F87" s="219" t="s">
        <v>518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127</v>
      </c>
      <c r="AU87" s="18" t="s">
        <v>81</v>
      </c>
    </row>
    <row r="88" s="12" customFormat="1" ht="22.8" customHeight="1">
      <c r="A88" s="12"/>
      <c r="B88" s="189"/>
      <c r="C88" s="190"/>
      <c r="D88" s="191" t="s">
        <v>70</v>
      </c>
      <c r="E88" s="203" t="s">
        <v>519</v>
      </c>
      <c r="F88" s="203" t="s">
        <v>520</v>
      </c>
      <c r="G88" s="190"/>
      <c r="H88" s="190"/>
      <c r="I88" s="193"/>
      <c r="J88" s="204">
        <f>BK88</f>
        <v>0</v>
      </c>
      <c r="K88" s="190"/>
      <c r="L88" s="195"/>
      <c r="M88" s="196"/>
      <c r="N88" s="197"/>
      <c r="O88" s="197"/>
      <c r="P88" s="198">
        <f>SUM(P89:P90)</f>
        <v>0</v>
      </c>
      <c r="Q88" s="197"/>
      <c r="R88" s="198">
        <f>SUM(R89:R90)</f>
        <v>0</v>
      </c>
      <c r="S88" s="197"/>
      <c r="T88" s="199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148</v>
      </c>
      <c r="AT88" s="201" t="s">
        <v>70</v>
      </c>
      <c r="AU88" s="201" t="s">
        <v>79</v>
      </c>
      <c r="AY88" s="200" t="s">
        <v>118</v>
      </c>
      <c r="BK88" s="202">
        <f>SUM(BK89:BK90)</f>
        <v>0</v>
      </c>
    </row>
    <row r="89" s="2" customFormat="1" ht="16.5" customHeight="1">
      <c r="A89" s="39"/>
      <c r="B89" s="40"/>
      <c r="C89" s="205" t="s">
        <v>81</v>
      </c>
      <c r="D89" s="205" t="s">
        <v>120</v>
      </c>
      <c r="E89" s="206" t="s">
        <v>521</v>
      </c>
      <c r="F89" s="207" t="s">
        <v>520</v>
      </c>
      <c r="G89" s="208" t="s">
        <v>515</v>
      </c>
      <c r="H89" s="259"/>
      <c r="I89" s="210"/>
      <c r="J89" s="211">
        <f>ROUND(I89*H89,2)</f>
        <v>0</v>
      </c>
      <c r="K89" s="207" t="s">
        <v>516</v>
      </c>
      <c r="L89" s="45"/>
      <c r="M89" s="212" t="s">
        <v>19</v>
      </c>
      <c r="N89" s="213" t="s">
        <v>42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461</v>
      </c>
      <c r="AT89" s="216" t="s">
        <v>120</v>
      </c>
      <c r="AU89" s="216" t="s">
        <v>81</v>
      </c>
      <c r="AY89" s="18" t="s">
        <v>118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461</v>
      </c>
      <c r="BM89" s="216" t="s">
        <v>522</v>
      </c>
    </row>
    <row r="90" s="2" customFormat="1">
      <c r="A90" s="39"/>
      <c r="B90" s="40"/>
      <c r="C90" s="41"/>
      <c r="D90" s="218" t="s">
        <v>127</v>
      </c>
      <c r="E90" s="41"/>
      <c r="F90" s="219" t="s">
        <v>523</v>
      </c>
      <c r="G90" s="41"/>
      <c r="H90" s="41"/>
      <c r="I90" s="220"/>
      <c r="J90" s="41"/>
      <c r="K90" s="41"/>
      <c r="L90" s="45"/>
      <c r="M90" s="221"/>
      <c r="N90" s="222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127</v>
      </c>
      <c r="AU90" s="18" t="s">
        <v>81</v>
      </c>
    </row>
    <row r="91" s="12" customFormat="1" ht="22.8" customHeight="1">
      <c r="A91" s="12"/>
      <c r="B91" s="189"/>
      <c r="C91" s="190"/>
      <c r="D91" s="191" t="s">
        <v>70</v>
      </c>
      <c r="E91" s="203" t="s">
        <v>524</v>
      </c>
      <c r="F91" s="203" t="s">
        <v>525</v>
      </c>
      <c r="G91" s="190"/>
      <c r="H91" s="190"/>
      <c r="I91" s="193"/>
      <c r="J91" s="204">
        <f>BK91</f>
        <v>0</v>
      </c>
      <c r="K91" s="190"/>
      <c r="L91" s="195"/>
      <c r="M91" s="196"/>
      <c r="N91" s="197"/>
      <c r="O91" s="197"/>
      <c r="P91" s="198">
        <f>SUM(P92:P93)</f>
        <v>0</v>
      </c>
      <c r="Q91" s="197"/>
      <c r="R91" s="198">
        <f>SUM(R92:R93)</f>
        <v>0</v>
      </c>
      <c r="S91" s="197"/>
      <c r="T91" s="199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0" t="s">
        <v>148</v>
      </c>
      <c r="AT91" s="201" t="s">
        <v>70</v>
      </c>
      <c r="AU91" s="201" t="s">
        <v>79</v>
      </c>
      <c r="AY91" s="200" t="s">
        <v>118</v>
      </c>
      <c r="BK91" s="202">
        <f>SUM(BK92:BK93)</f>
        <v>0</v>
      </c>
    </row>
    <row r="92" s="2" customFormat="1" ht="16.5" customHeight="1">
      <c r="A92" s="39"/>
      <c r="B92" s="40"/>
      <c r="C92" s="205" t="s">
        <v>137</v>
      </c>
      <c r="D92" s="205" t="s">
        <v>120</v>
      </c>
      <c r="E92" s="206" t="s">
        <v>526</v>
      </c>
      <c r="F92" s="207" t="s">
        <v>525</v>
      </c>
      <c r="G92" s="208" t="s">
        <v>515</v>
      </c>
      <c r="H92" s="259"/>
      <c r="I92" s="210"/>
      <c r="J92" s="211">
        <f>ROUND(I92*H92,2)</f>
        <v>0</v>
      </c>
      <c r="K92" s="207" t="s">
        <v>516</v>
      </c>
      <c r="L92" s="45"/>
      <c r="M92" s="212" t="s">
        <v>19</v>
      </c>
      <c r="N92" s="213" t="s">
        <v>42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461</v>
      </c>
      <c r="AT92" s="216" t="s">
        <v>120</v>
      </c>
      <c r="AU92" s="216" t="s">
        <v>81</v>
      </c>
      <c r="AY92" s="18" t="s">
        <v>118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79</v>
      </c>
      <c r="BK92" s="217">
        <f>ROUND(I92*H92,2)</f>
        <v>0</v>
      </c>
      <c r="BL92" s="18" t="s">
        <v>461</v>
      </c>
      <c r="BM92" s="216" t="s">
        <v>527</v>
      </c>
    </row>
    <row r="93" s="2" customFormat="1">
      <c r="A93" s="39"/>
      <c r="B93" s="40"/>
      <c r="C93" s="41"/>
      <c r="D93" s="218" t="s">
        <v>127</v>
      </c>
      <c r="E93" s="41"/>
      <c r="F93" s="219" t="s">
        <v>528</v>
      </c>
      <c r="G93" s="41"/>
      <c r="H93" s="41"/>
      <c r="I93" s="220"/>
      <c r="J93" s="41"/>
      <c r="K93" s="41"/>
      <c r="L93" s="45"/>
      <c r="M93" s="260"/>
      <c r="N93" s="261"/>
      <c r="O93" s="262"/>
      <c r="P93" s="262"/>
      <c r="Q93" s="262"/>
      <c r="R93" s="262"/>
      <c r="S93" s="262"/>
      <c r="T93" s="263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127</v>
      </c>
      <c r="AU93" s="18" t="s">
        <v>81</v>
      </c>
    </row>
    <row r="94" s="2" customFormat="1" ht="6.96" customHeight="1">
      <c r="A94" s="39"/>
      <c r="B94" s="60"/>
      <c r="C94" s="61"/>
      <c r="D94" s="61"/>
      <c r="E94" s="61"/>
      <c r="F94" s="61"/>
      <c r="G94" s="61"/>
      <c r="H94" s="61"/>
      <c r="I94" s="61"/>
      <c r="J94" s="61"/>
      <c r="K94" s="61"/>
      <c r="L94" s="45"/>
      <c r="M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</sheetData>
  <sheetProtection sheet="1" autoFilter="0" formatColumns="0" formatRows="0" objects="1" scenarios="1" spinCount="100000" saltValue="Avc3VQphvmopZB5T+a5LC+nj56x0davZCHwyvQde57NTubaE3L5SgixsdvuUone49kna9sJmBPqLBFLLn3tXbQ==" hashValue="6p5a0KYkZkKRO+MMufY+8qgqn9Ss1IPDBdK/9aP4SNZKZtSlCpZnjdtoqq99DuuFVxM6cHb7TqzbzfN52n09Kw==" algorithmName="SHA-512" password="CC35"/>
  <autoFilter ref="C82:K9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030001000"/>
    <hyperlink ref="F90" r:id="rId2" display="https://podminky.urs.cz/item/CS_URS_2025_01/060001000"/>
    <hyperlink ref="F93" r:id="rId3" display="https://podminky.urs.cz/item/CS_URS_2025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4" customWidth="1"/>
    <col min="2" max="2" width="1.667969" style="264" customWidth="1"/>
    <col min="3" max="4" width="5" style="264" customWidth="1"/>
    <col min="5" max="5" width="11.66016" style="264" customWidth="1"/>
    <col min="6" max="6" width="9.160156" style="264" customWidth="1"/>
    <col min="7" max="7" width="5" style="264" customWidth="1"/>
    <col min="8" max="8" width="77.83203" style="264" customWidth="1"/>
    <col min="9" max="10" width="20" style="264" customWidth="1"/>
    <col min="11" max="11" width="1.667969" style="264" customWidth="1"/>
  </cols>
  <sheetData>
    <row r="1" s="1" customFormat="1" ht="37.5" customHeight="1"/>
    <row r="2" s="1" customFormat="1" ht="7.5" customHeight="1">
      <c r="B2" s="265"/>
      <c r="C2" s="266"/>
      <c r="D2" s="266"/>
      <c r="E2" s="266"/>
      <c r="F2" s="266"/>
      <c r="G2" s="266"/>
      <c r="H2" s="266"/>
      <c r="I2" s="266"/>
      <c r="J2" s="266"/>
      <c r="K2" s="267"/>
    </row>
    <row r="3" s="15" customFormat="1" ht="45" customHeight="1">
      <c r="B3" s="268"/>
      <c r="C3" s="269" t="s">
        <v>529</v>
      </c>
      <c r="D3" s="269"/>
      <c r="E3" s="269"/>
      <c r="F3" s="269"/>
      <c r="G3" s="269"/>
      <c r="H3" s="269"/>
      <c r="I3" s="269"/>
      <c r="J3" s="269"/>
      <c r="K3" s="270"/>
    </row>
    <row r="4" s="1" customFormat="1" ht="25.5" customHeight="1">
      <c r="B4" s="271"/>
      <c r="C4" s="272" t="s">
        <v>530</v>
      </c>
      <c r="D4" s="272"/>
      <c r="E4" s="272"/>
      <c r="F4" s="272"/>
      <c r="G4" s="272"/>
      <c r="H4" s="272"/>
      <c r="I4" s="272"/>
      <c r="J4" s="272"/>
      <c r="K4" s="273"/>
    </row>
    <row r="5" s="1" customFormat="1" ht="5.25" customHeight="1">
      <c r="B5" s="271"/>
      <c r="C5" s="274"/>
      <c r="D5" s="274"/>
      <c r="E5" s="274"/>
      <c r="F5" s="274"/>
      <c r="G5" s="274"/>
      <c r="H5" s="274"/>
      <c r="I5" s="274"/>
      <c r="J5" s="274"/>
      <c r="K5" s="273"/>
    </row>
    <row r="6" s="1" customFormat="1" ht="15" customHeight="1">
      <c r="B6" s="271"/>
      <c r="C6" s="275" t="s">
        <v>531</v>
      </c>
      <c r="D6" s="275"/>
      <c r="E6" s="275"/>
      <c r="F6" s="275"/>
      <c r="G6" s="275"/>
      <c r="H6" s="275"/>
      <c r="I6" s="275"/>
      <c r="J6" s="275"/>
      <c r="K6" s="273"/>
    </row>
    <row r="7" s="1" customFormat="1" ht="15" customHeight="1">
      <c r="B7" s="276"/>
      <c r="C7" s="275" t="s">
        <v>532</v>
      </c>
      <c r="D7" s="275"/>
      <c r="E7" s="275"/>
      <c r="F7" s="275"/>
      <c r="G7" s="275"/>
      <c r="H7" s="275"/>
      <c r="I7" s="275"/>
      <c r="J7" s="275"/>
      <c r="K7" s="273"/>
    </row>
    <row r="8" s="1" customFormat="1" ht="12.75" customHeight="1">
      <c r="B8" s="276"/>
      <c r="C8" s="275"/>
      <c r="D8" s="275"/>
      <c r="E8" s="275"/>
      <c r="F8" s="275"/>
      <c r="G8" s="275"/>
      <c r="H8" s="275"/>
      <c r="I8" s="275"/>
      <c r="J8" s="275"/>
      <c r="K8" s="273"/>
    </row>
    <row r="9" s="1" customFormat="1" ht="15" customHeight="1">
      <c r="B9" s="276"/>
      <c r="C9" s="275" t="s">
        <v>533</v>
      </c>
      <c r="D9" s="275"/>
      <c r="E9" s="275"/>
      <c r="F9" s="275"/>
      <c r="G9" s="275"/>
      <c r="H9" s="275"/>
      <c r="I9" s="275"/>
      <c r="J9" s="275"/>
      <c r="K9" s="273"/>
    </row>
    <row r="10" s="1" customFormat="1" ht="15" customHeight="1">
      <c r="B10" s="276"/>
      <c r="C10" s="275"/>
      <c r="D10" s="275" t="s">
        <v>534</v>
      </c>
      <c r="E10" s="275"/>
      <c r="F10" s="275"/>
      <c r="G10" s="275"/>
      <c r="H10" s="275"/>
      <c r="I10" s="275"/>
      <c r="J10" s="275"/>
      <c r="K10" s="273"/>
    </row>
    <row r="11" s="1" customFormat="1" ht="15" customHeight="1">
      <c r="B11" s="276"/>
      <c r="C11" s="277"/>
      <c r="D11" s="275" t="s">
        <v>535</v>
      </c>
      <c r="E11" s="275"/>
      <c r="F11" s="275"/>
      <c r="G11" s="275"/>
      <c r="H11" s="275"/>
      <c r="I11" s="275"/>
      <c r="J11" s="275"/>
      <c r="K11" s="273"/>
    </row>
    <row r="12" s="1" customFormat="1" ht="15" customHeight="1">
      <c r="B12" s="276"/>
      <c r="C12" s="277"/>
      <c r="D12" s="275"/>
      <c r="E12" s="275"/>
      <c r="F12" s="275"/>
      <c r="G12" s="275"/>
      <c r="H12" s="275"/>
      <c r="I12" s="275"/>
      <c r="J12" s="275"/>
      <c r="K12" s="273"/>
    </row>
    <row r="13" s="1" customFormat="1" ht="15" customHeight="1">
      <c r="B13" s="276"/>
      <c r="C13" s="277"/>
      <c r="D13" s="278" t="s">
        <v>536</v>
      </c>
      <c r="E13" s="275"/>
      <c r="F13" s="275"/>
      <c r="G13" s="275"/>
      <c r="H13" s="275"/>
      <c r="I13" s="275"/>
      <c r="J13" s="275"/>
      <c r="K13" s="273"/>
    </row>
    <row r="14" s="1" customFormat="1" ht="12.75" customHeight="1">
      <c r="B14" s="276"/>
      <c r="C14" s="277"/>
      <c r="D14" s="277"/>
      <c r="E14" s="277"/>
      <c r="F14" s="277"/>
      <c r="G14" s="277"/>
      <c r="H14" s="277"/>
      <c r="I14" s="277"/>
      <c r="J14" s="277"/>
      <c r="K14" s="273"/>
    </row>
    <row r="15" s="1" customFormat="1" ht="15" customHeight="1">
      <c r="B15" s="276"/>
      <c r="C15" s="277"/>
      <c r="D15" s="275" t="s">
        <v>537</v>
      </c>
      <c r="E15" s="275"/>
      <c r="F15" s="275"/>
      <c r="G15" s="275"/>
      <c r="H15" s="275"/>
      <c r="I15" s="275"/>
      <c r="J15" s="275"/>
      <c r="K15" s="273"/>
    </row>
    <row r="16" s="1" customFormat="1" ht="15" customHeight="1">
      <c r="B16" s="276"/>
      <c r="C16" s="277"/>
      <c r="D16" s="275" t="s">
        <v>538</v>
      </c>
      <c r="E16" s="275"/>
      <c r="F16" s="275"/>
      <c r="G16" s="275"/>
      <c r="H16" s="275"/>
      <c r="I16" s="275"/>
      <c r="J16" s="275"/>
      <c r="K16" s="273"/>
    </row>
    <row r="17" s="1" customFormat="1" ht="15" customHeight="1">
      <c r="B17" s="276"/>
      <c r="C17" s="277"/>
      <c r="D17" s="275" t="s">
        <v>539</v>
      </c>
      <c r="E17" s="275"/>
      <c r="F17" s="275"/>
      <c r="G17" s="275"/>
      <c r="H17" s="275"/>
      <c r="I17" s="275"/>
      <c r="J17" s="275"/>
      <c r="K17" s="273"/>
    </row>
    <row r="18" s="1" customFormat="1" ht="15" customHeight="1">
      <c r="B18" s="276"/>
      <c r="C18" s="277"/>
      <c r="D18" s="277"/>
      <c r="E18" s="279" t="s">
        <v>78</v>
      </c>
      <c r="F18" s="275" t="s">
        <v>540</v>
      </c>
      <c r="G18" s="275"/>
      <c r="H18" s="275"/>
      <c r="I18" s="275"/>
      <c r="J18" s="275"/>
      <c r="K18" s="273"/>
    </row>
    <row r="19" s="1" customFormat="1" ht="15" customHeight="1">
      <c r="B19" s="276"/>
      <c r="C19" s="277"/>
      <c r="D19" s="277"/>
      <c r="E19" s="279" t="s">
        <v>541</v>
      </c>
      <c r="F19" s="275" t="s">
        <v>542</v>
      </c>
      <c r="G19" s="275"/>
      <c r="H19" s="275"/>
      <c r="I19" s="275"/>
      <c r="J19" s="275"/>
      <c r="K19" s="273"/>
    </row>
    <row r="20" s="1" customFormat="1" ht="15" customHeight="1">
      <c r="B20" s="276"/>
      <c r="C20" s="277"/>
      <c r="D20" s="277"/>
      <c r="E20" s="279" t="s">
        <v>543</v>
      </c>
      <c r="F20" s="275" t="s">
        <v>544</v>
      </c>
      <c r="G20" s="275"/>
      <c r="H20" s="275"/>
      <c r="I20" s="275"/>
      <c r="J20" s="275"/>
      <c r="K20" s="273"/>
    </row>
    <row r="21" s="1" customFormat="1" ht="15" customHeight="1">
      <c r="B21" s="276"/>
      <c r="C21" s="277"/>
      <c r="D21" s="277"/>
      <c r="E21" s="279" t="s">
        <v>545</v>
      </c>
      <c r="F21" s="275" t="s">
        <v>546</v>
      </c>
      <c r="G21" s="275"/>
      <c r="H21" s="275"/>
      <c r="I21" s="275"/>
      <c r="J21" s="275"/>
      <c r="K21" s="273"/>
    </row>
    <row r="22" s="1" customFormat="1" ht="15" customHeight="1">
      <c r="B22" s="276"/>
      <c r="C22" s="277"/>
      <c r="D22" s="277"/>
      <c r="E22" s="279" t="s">
        <v>547</v>
      </c>
      <c r="F22" s="275" t="s">
        <v>548</v>
      </c>
      <c r="G22" s="275"/>
      <c r="H22" s="275"/>
      <c r="I22" s="275"/>
      <c r="J22" s="275"/>
      <c r="K22" s="273"/>
    </row>
    <row r="23" s="1" customFormat="1" ht="15" customHeight="1">
      <c r="B23" s="276"/>
      <c r="C23" s="277"/>
      <c r="D23" s="277"/>
      <c r="E23" s="279" t="s">
        <v>549</v>
      </c>
      <c r="F23" s="275" t="s">
        <v>550</v>
      </c>
      <c r="G23" s="275"/>
      <c r="H23" s="275"/>
      <c r="I23" s="275"/>
      <c r="J23" s="275"/>
      <c r="K23" s="273"/>
    </row>
    <row r="24" s="1" customFormat="1" ht="12.75" customHeight="1">
      <c r="B24" s="276"/>
      <c r="C24" s="277"/>
      <c r="D24" s="277"/>
      <c r="E24" s="277"/>
      <c r="F24" s="277"/>
      <c r="G24" s="277"/>
      <c r="H24" s="277"/>
      <c r="I24" s="277"/>
      <c r="J24" s="277"/>
      <c r="K24" s="273"/>
    </row>
    <row r="25" s="1" customFormat="1" ht="15" customHeight="1">
      <c r="B25" s="276"/>
      <c r="C25" s="275" t="s">
        <v>551</v>
      </c>
      <c r="D25" s="275"/>
      <c r="E25" s="275"/>
      <c r="F25" s="275"/>
      <c r="G25" s="275"/>
      <c r="H25" s="275"/>
      <c r="I25" s="275"/>
      <c r="J25" s="275"/>
      <c r="K25" s="273"/>
    </row>
    <row r="26" s="1" customFormat="1" ht="15" customHeight="1">
      <c r="B26" s="276"/>
      <c r="C26" s="275" t="s">
        <v>552</v>
      </c>
      <c r="D26" s="275"/>
      <c r="E26" s="275"/>
      <c r="F26" s="275"/>
      <c r="G26" s="275"/>
      <c r="H26" s="275"/>
      <c r="I26" s="275"/>
      <c r="J26" s="275"/>
      <c r="K26" s="273"/>
    </row>
    <row r="27" s="1" customFormat="1" ht="15" customHeight="1">
      <c r="B27" s="276"/>
      <c r="C27" s="275"/>
      <c r="D27" s="275" t="s">
        <v>553</v>
      </c>
      <c r="E27" s="275"/>
      <c r="F27" s="275"/>
      <c r="G27" s="275"/>
      <c r="H27" s="275"/>
      <c r="I27" s="275"/>
      <c r="J27" s="275"/>
      <c r="K27" s="273"/>
    </row>
    <row r="28" s="1" customFormat="1" ht="15" customHeight="1">
      <c r="B28" s="276"/>
      <c r="C28" s="277"/>
      <c r="D28" s="275" t="s">
        <v>554</v>
      </c>
      <c r="E28" s="275"/>
      <c r="F28" s="275"/>
      <c r="G28" s="275"/>
      <c r="H28" s="275"/>
      <c r="I28" s="275"/>
      <c r="J28" s="275"/>
      <c r="K28" s="273"/>
    </row>
    <row r="29" s="1" customFormat="1" ht="12.75" customHeight="1">
      <c r="B29" s="276"/>
      <c r="C29" s="277"/>
      <c r="D29" s="277"/>
      <c r="E29" s="277"/>
      <c r="F29" s="277"/>
      <c r="G29" s="277"/>
      <c r="H29" s="277"/>
      <c r="I29" s="277"/>
      <c r="J29" s="277"/>
      <c r="K29" s="273"/>
    </row>
    <row r="30" s="1" customFormat="1" ht="15" customHeight="1">
      <c r="B30" s="276"/>
      <c r="C30" s="277"/>
      <c r="D30" s="275" t="s">
        <v>555</v>
      </c>
      <c r="E30" s="275"/>
      <c r="F30" s="275"/>
      <c r="G30" s="275"/>
      <c r="H30" s="275"/>
      <c r="I30" s="275"/>
      <c r="J30" s="275"/>
      <c r="K30" s="273"/>
    </row>
    <row r="31" s="1" customFormat="1" ht="15" customHeight="1">
      <c r="B31" s="276"/>
      <c r="C31" s="277"/>
      <c r="D31" s="275" t="s">
        <v>556</v>
      </c>
      <c r="E31" s="275"/>
      <c r="F31" s="275"/>
      <c r="G31" s="275"/>
      <c r="H31" s="275"/>
      <c r="I31" s="275"/>
      <c r="J31" s="275"/>
      <c r="K31" s="273"/>
    </row>
    <row r="32" s="1" customFormat="1" ht="12.75" customHeight="1">
      <c r="B32" s="276"/>
      <c r="C32" s="277"/>
      <c r="D32" s="277"/>
      <c r="E32" s="277"/>
      <c r="F32" s="277"/>
      <c r="G32" s="277"/>
      <c r="H32" s="277"/>
      <c r="I32" s="277"/>
      <c r="J32" s="277"/>
      <c r="K32" s="273"/>
    </row>
    <row r="33" s="1" customFormat="1" ht="15" customHeight="1">
      <c r="B33" s="276"/>
      <c r="C33" s="277"/>
      <c r="D33" s="275" t="s">
        <v>557</v>
      </c>
      <c r="E33" s="275"/>
      <c r="F33" s="275"/>
      <c r="G33" s="275"/>
      <c r="H33" s="275"/>
      <c r="I33" s="275"/>
      <c r="J33" s="275"/>
      <c r="K33" s="273"/>
    </row>
    <row r="34" s="1" customFormat="1" ht="15" customHeight="1">
      <c r="B34" s="276"/>
      <c r="C34" s="277"/>
      <c r="D34" s="275" t="s">
        <v>558</v>
      </c>
      <c r="E34" s="275"/>
      <c r="F34" s="275"/>
      <c r="G34" s="275"/>
      <c r="H34" s="275"/>
      <c r="I34" s="275"/>
      <c r="J34" s="275"/>
      <c r="K34" s="273"/>
    </row>
    <row r="35" s="1" customFormat="1" ht="15" customHeight="1">
      <c r="B35" s="276"/>
      <c r="C35" s="277"/>
      <c r="D35" s="275" t="s">
        <v>559</v>
      </c>
      <c r="E35" s="275"/>
      <c r="F35" s="275"/>
      <c r="G35" s="275"/>
      <c r="H35" s="275"/>
      <c r="I35" s="275"/>
      <c r="J35" s="275"/>
      <c r="K35" s="273"/>
    </row>
    <row r="36" s="1" customFormat="1" ht="15" customHeight="1">
      <c r="B36" s="276"/>
      <c r="C36" s="277"/>
      <c r="D36" s="275"/>
      <c r="E36" s="278" t="s">
        <v>104</v>
      </c>
      <c r="F36" s="275"/>
      <c r="G36" s="275" t="s">
        <v>560</v>
      </c>
      <c r="H36" s="275"/>
      <c r="I36" s="275"/>
      <c r="J36" s="275"/>
      <c r="K36" s="273"/>
    </row>
    <row r="37" s="1" customFormat="1" ht="30.75" customHeight="1">
      <c r="B37" s="276"/>
      <c r="C37" s="277"/>
      <c r="D37" s="275"/>
      <c r="E37" s="278" t="s">
        <v>561</v>
      </c>
      <c r="F37" s="275"/>
      <c r="G37" s="275" t="s">
        <v>562</v>
      </c>
      <c r="H37" s="275"/>
      <c r="I37" s="275"/>
      <c r="J37" s="275"/>
      <c r="K37" s="273"/>
    </row>
    <row r="38" s="1" customFormat="1" ht="15" customHeight="1">
      <c r="B38" s="276"/>
      <c r="C38" s="277"/>
      <c r="D38" s="275"/>
      <c r="E38" s="278" t="s">
        <v>52</v>
      </c>
      <c r="F38" s="275"/>
      <c r="G38" s="275" t="s">
        <v>563</v>
      </c>
      <c r="H38" s="275"/>
      <c r="I38" s="275"/>
      <c r="J38" s="275"/>
      <c r="K38" s="273"/>
    </row>
    <row r="39" s="1" customFormat="1" ht="15" customHeight="1">
      <c r="B39" s="276"/>
      <c r="C39" s="277"/>
      <c r="D39" s="275"/>
      <c r="E39" s="278" t="s">
        <v>53</v>
      </c>
      <c r="F39" s="275"/>
      <c r="G39" s="275" t="s">
        <v>564</v>
      </c>
      <c r="H39" s="275"/>
      <c r="I39" s="275"/>
      <c r="J39" s="275"/>
      <c r="K39" s="273"/>
    </row>
    <row r="40" s="1" customFormat="1" ht="15" customHeight="1">
      <c r="B40" s="276"/>
      <c r="C40" s="277"/>
      <c r="D40" s="275"/>
      <c r="E40" s="278" t="s">
        <v>105</v>
      </c>
      <c r="F40" s="275"/>
      <c r="G40" s="275" t="s">
        <v>565</v>
      </c>
      <c r="H40" s="275"/>
      <c r="I40" s="275"/>
      <c r="J40" s="275"/>
      <c r="K40" s="273"/>
    </row>
    <row r="41" s="1" customFormat="1" ht="15" customHeight="1">
      <c r="B41" s="276"/>
      <c r="C41" s="277"/>
      <c r="D41" s="275"/>
      <c r="E41" s="278" t="s">
        <v>106</v>
      </c>
      <c r="F41" s="275"/>
      <c r="G41" s="275" t="s">
        <v>566</v>
      </c>
      <c r="H41" s="275"/>
      <c r="I41" s="275"/>
      <c r="J41" s="275"/>
      <c r="K41" s="273"/>
    </row>
    <row r="42" s="1" customFormat="1" ht="15" customHeight="1">
      <c r="B42" s="276"/>
      <c r="C42" s="277"/>
      <c r="D42" s="275"/>
      <c r="E42" s="278" t="s">
        <v>567</v>
      </c>
      <c r="F42" s="275"/>
      <c r="G42" s="275" t="s">
        <v>568</v>
      </c>
      <c r="H42" s="275"/>
      <c r="I42" s="275"/>
      <c r="J42" s="275"/>
      <c r="K42" s="273"/>
    </row>
    <row r="43" s="1" customFormat="1" ht="15" customHeight="1">
      <c r="B43" s="276"/>
      <c r="C43" s="277"/>
      <c r="D43" s="275"/>
      <c r="E43" s="278"/>
      <c r="F43" s="275"/>
      <c r="G43" s="275" t="s">
        <v>569</v>
      </c>
      <c r="H43" s="275"/>
      <c r="I43" s="275"/>
      <c r="J43" s="275"/>
      <c r="K43" s="273"/>
    </row>
    <row r="44" s="1" customFormat="1" ht="15" customHeight="1">
      <c r="B44" s="276"/>
      <c r="C44" s="277"/>
      <c r="D44" s="275"/>
      <c r="E44" s="278" t="s">
        <v>570</v>
      </c>
      <c r="F44" s="275"/>
      <c r="G44" s="275" t="s">
        <v>571</v>
      </c>
      <c r="H44" s="275"/>
      <c r="I44" s="275"/>
      <c r="J44" s="275"/>
      <c r="K44" s="273"/>
    </row>
    <row r="45" s="1" customFormat="1" ht="15" customHeight="1">
      <c r="B45" s="276"/>
      <c r="C45" s="277"/>
      <c r="D45" s="275"/>
      <c r="E45" s="278" t="s">
        <v>108</v>
      </c>
      <c r="F45" s="275"/>
      <c r="G45" s="275" t="s">
        <v>572</v>
      </c>
      <c r="H45" s="275"/>
      <c r="I45" s="275"/>
      <c r="J45" s="275"/>
      <c r="K45" s="273"/>
    </row>
    <row r="46" s="1" customFormat="1" ht="12.75" customHeight="1">
      <c r="B46" s="276"/>
      <c r="C46" s="277"/>
      <c r="D46" s="275"/>
      <c r="E46" s="275"/>
      <c r="F46" s="275"/>
      <c r="G46" s="275"/>
      <c r="H46" s="275"/>
      <c r="I46" s="275"/>
      <c r="J46" s="275"/>
      <c r="K46" s="273"/>
    </row>
    <row r="47" s="1" customFormat="1" ht="15" customHeight="1">
      <c r="B47" s="276"/>
      <c r="C47" s="277"/>
      <c r="D47" s="275" t="s">
        <v>573</v>
      </c>
      <c r="E47" s="275"/>
      <c r="F47" s="275"/>
      <c r="G47" s="275"/>
      <c r="H47" s="275"/>
      <c r="I47" s="275"/>
      <c r="J47" s="275"/>
      <c r="K47" s="273"/>
    </row>
    <row r="48" s="1" customFormat="1" ht="15" customHeight="1">
      <c r="B48" s="276"/>
      <c r="C48" s="277"/>
      <c r="D48" s="277"/>
      <c r="E48" s="275" t="s">
        <v>574</v>
      </c>
      <c r="F48" s="275"/>
      <c r="G48" s="275"/>
      <c r="H48" s="275"/>
      <c r="I48" s="275"/>
      <c r="J48" s="275"/>
      <c r="K48" s="273"/>
    </row>
    <row r="49" s="1" customFormat="1" ht="15" customHeight="1">
      <c r="B49" s="276"/>
      <c r="C49" s="277"/>
      <c r="D49" s="277"/>
      <c r="E49" s="275" t="s">
        <v>575</v>
      </c>
      <c r="F49" s="275"/>
      <c r="G49" s="275"/>
      <c r="H49" s="275"/>
      <c r="I49" s="275"/>
      <c r="J49" s="275"/>
      <c r="K49" s="273"/>
    </row>
    <row r="50" s="1" customFormat="1" ht="15" customHeight="1">
      <c r="B50" s="276"/>
      <c r="C50" s="277"/>
      <c r="D50" s="277"/>
      <c r="E50" s="275" t="s">
        <v>576</v>
      </c>
      <c r="F50" s="275"/>
      <c r="G50" s="275"/>
      <c r="H50" s="275"/>
      <c r="I50" s="275"/>
      <c r="J50" s="275"/>
      <c r="K50" s="273"/>
    </row>
    <row r="51" s="1" customFormat="1" ht="15" customHeight="1">
      <c r="B51" s="276"/>
      <c r="C51" s="277"/>
      <c r="D51" s="275" t="s">
        <v>577</v>
      </c>
      <c r="E51" s="275"/>
      <c r="F51" s="275"/>
      <c r="G51" s="275"/>
      <c r="H51" s="275"/>
      <c r="I51" s="275"/>
      <c r="J51" s="275"/>
      <c r="K51" s="273"/>
    </row>
    <row r="52" s="1" customFormat="1" ht="25.5" customHeight="1">
      <c r="B52" s="271"/>
      <c r="C52" s="272" t="s">
        <v>578</v>
      </c>
      <c r="D52" s="272"/>
      <c r="E52" s="272"/>
      <c r="F52" s="272"/>
      <c r="G52" s="272"/>
      <c r="H52" s="272"/>
      <c r="I52" s="272"/>
      <c r="J52" s="272"/>
      <c r="K52" s="273"/>
    </row>
    <row r="53" s="1" customFormat="1" ht="5.25" customHeight="1">
      <c r="B53" s="271"/>
      <c r="C53" s="274"/>
      <c r="D53" s="274"/>
      <c r="E53" s="274"/>
      <c r="F53" s="274"/>
      <c r="G53" s="274"/>
      <c r="H53" s="274"/>
      <c r="I53" s="274"/>
      <c r="J53" s="274"/>
      <c r="K53" s="273"/>
    </row>
    <row r="54" s="1" customFormat="1" ht="15" customHeight="1">
      <c r="B54" s="271"/>
      <c r="C54" s="275" t="s">
        <v>579</v>
      </c>
      <c r="D54" s="275"/>
      <c r="E54" s="275"/>
      <c r="F54" s="275"/>
      <c r="G54" s="275"/>
      <c r="H54" s="275"/>
      <c r="I54" s="275"/>
      <c r="J54" s="275"/>
      <c r="K54" s="273"/>
    </row>
    <row r="55" s="1" customFormat="1" ht="15" customHeight="1">
      <c r="B55" s="271"/>
      <c r="C55" s="275" t="s">
        <v>580</v>
      </c>
      <c r="D55" s="275"/>
      <c r="E55" s="275"/>
      <c r="F55" s="275"/>
      <c r="G55" s="275"/>
      <c r="H55" s="275"/>
      <c r="I55" s="275"/>
      <c r="J55" s="275"/>
      <c r="K55" s="273"/>
    </row>
    <row r="56" s="1" customFormat="1" ht="12.75" customHeight="1">
      <c r="B56" s="271"/>
      <c r="C56" s="275"/>
      <c r="D56" s="275"/>
      <c r="E56" s="275"/>
      <c r="F56" s="275"/>
      <c r="G56" s="275"/>
      <c r="H56" s="275"/>
      <c r="I56" s="275"/>
      <c r="J56" s="275"/>
      <c r="K56" s="273"/>
    </row>
    <row r="57" s="1" customFormat="1" ht="15" customHeight="1">
      <c r="B57" s="271"/>
      <c r="C57" s="275" t="s">
        <v>581</v>
      </c>
      <c r="D57" s="275"/>
      <c r="E57" s="275"/>
      <c r="F57" s="275"/>
      <c r="G57" s="275"/>
      <c r="H57" s="275"/>
      <c r="I57" s="275"/>
      <c r="J57" s="275"/>
      <c r="K57" s="273"/>
    </row>
    <row r="58" s="1" customFormat="1" ht="15" customHeight="1">
      <c r="B58" s="271"/>
      <c r="C58" s="277"/>
      <c r="D58" s="275" t="s">
        <v>582</v>
      </c>
      <c r="E58" s="275"/>
      <c r="F58" s="275"/>
      <c r="G58" s="275"/>
      <c r="H58" s="275"/>
      <c r="I58" s="275"/>
      <c r="J58" s="275"/>
      <c r="K58" s="273"/>
    </row>
    <row r="59" s="1" customFormat="1" ht="15" customHeight="1">
      <c r="B59" s="271"/>
      <c r="C59" s="277"/>
      <c r="D59" s="275" t="s">
        <v>583</v>
      </c>
      <c r="E59" s="275"/>
      <c r="F59" s="275"/>
      <c r="G59" s="275"/>
      <c r="H59" s="275"/>
      <c r="I59" s="275"/>
      <c r="J59" s="275"/>
      <c r="K59" s="273"/>
    </row>
    <row r="60" s="1" customFormat="1" ht="15" customHeight="1">
      <c r="B60" s="271"/>
      <c r="C60" s="277"/>
      <c r="D60" s="275" t="s">
        <v>584</v>
      </c>
      <c r="E60" s="275"/>
      <c r="F60" s="275"/>
      <c r="G60" s="275"/>
      <c r="H60" s="275"/>
      <c r="I60" s="275"/>
      <c r="J60" s="275"/>
      <c r="K60" s="273"/>
    </row>
    <row r="61" s="1" customFormat="1" ht="15" customHeight="1">
      <c r="B61" s="271"/>
      <c r="C61" s="277"/>
      <c r="D61" s="275" t="s">
        <v>585</v>
      </c>
      <c r="E61" s="275"/>
      <c r="F61" s="275"/>
      <c r="G61" s="275"/>
      <c r="H61" s="275"/>
      <c r="I61" s="275"/>
      <c r="J61" s="275"/>
      <c r="K61" s="273"/>
    </row>
    <row r="62" s="1" customFormat="1" ht="15" customHeight="1">
      <c r="B62" s="271"/>
      <c r="C62" s="277"/>
      <c r="D62" s="280" t="s">
        <v>586</v>
      </c>
      <c r="E62" s="280"/>
      <c r="F62" s="280"/>
      <c r="G62" s="280"/>
      <c r="H62" s="280"/>
      <c r="I62" s="280"/>
      <c r="J62" s="280"/>
      <c r="K62" s="273"/>
    </row>
    <row r="63" s="1" customFormat="1" ht="15" customHeight="1">
      <c r="B63" s="271"/>
      <c r="C63" s="277"/>
      <c r="D63" s="275" t="s">
        <v>587</v>
      </c>
      <c r="E63" s="275"/>
      <c r="F63" s="275"/>
      <c r="G63" s="275"/>
      <c r="H63" s="275"/>
      <c r="I63" s="275"/>
      <c r="J63" s="275"/>
      <c r="K63" s="273"/>
    </row>
    <row r="64" s="1" customFormat="1" ht="12.75" customHeight="1">
      <c r="B64" s="271"/>
      <c r="C64" s="277"/>
      <c r="D64" s="277"/>
      <c r="E64" s="281"/>
      <c r="F64" s="277"/>
      <c r="G64" s="277"/>
      <c r="H64" s="277"/>
      <c r="I64" s="277"/>
      <c r="J64" s="277"/>
      <c r="K64" s="273"/>
    </row>
    <row r="65" s="1" customFormat="1" ht="15" customHeight="1">
      <c r="B65" s="271"/>
      <c r="C65" s="277"/>
      <c r="D65" s="275" t="s">
        <v>588</v>
      </c>
      <c r="E65" s="275"/>
      <c r="F65" s="275"/>
      <c r="G65" s="275"/>
      <c r="H65" s="275"/>
      <c r="I65" s="275"/>
      <c r="J65" s="275"/>
      <c r="K65" s="273"/>
    </row>
    <row r="66" s="1" customFormat="1" ht="15" customHeight="1">
      <c r="B66" s="271"/>
      <c r="C66" s="277"/>
      <c r="D66" s="280" t="s">
        <v>589</v>
      </c>
      <c r="E66" s="280"/>
      <c r="F66" s="280"/>
      <c r="G66" s="280"/>
      <c r="H66" s="280"/>
      <c r="I66" s="280"/>
      <c r="J66" s="280"/>
      <c r="K66" s="273"/>
    </row>
    <row r="67" s="1" customFormat="1" ht="15" customHeight="1">
      <c r="B67" s="271"/>
      <c r="C67" s="277"/>
      <c r="D67" s="275" t="s">
        <v>590</v>
      </c>
      <c r="E67" s="275"/>
      <c r="F67" s="275"/>
      <c r="G67" s="275"/>
      <c r="H67" s="275"/>
      <c r="I67" s="275"/>
      <c r="J67" s="275"/>
      <c r="K67" s="273"/>
    </row>
    <row r="68" s="1" customFormat="1" ht="15" customHeight="1">
      <c r="B68" s="271"/>
      <c r="C68" s="277"/>
      <c r="D68" s="275" t="s">
        <v>591</v>
      </c>
      <c r="E68" s="275"/>
      <c r="F68" s="275"/>
      <c r="G68" s="275"/>
      <c r="H68" s="275"/>
      <c r="I68" s="275"/>
      <c r="J68" s="275"/>
      <c r="K68" s="273"/>
    </row>
    <row r="69" s="1" customFormat="1" ht="15" customHeight="1">
      <c r="B69" s="271"/>
      <c r="C69" s="277"/>
      <c r="D69" s="275" t="s">
        <v>592</v>
      </c>
      <c r="E69" s="275"/>
      <c r="F69" s="275"/>
      <c r="G69" s="275"/>
      <c r="H69" s="275"/>
      <c r="I69" s="275"/>
      <c r="J69" s="275"/>
      <c r="K69" s="273"/>
    </row>
    <row r="70" s="1" customFormat="1" ht="15" customHeight="1">
      <c r="B70" s="271"/>
      <c r="C70" s="277"/>
      <c r="D70" s="275" t="s">
        <v>593</v>
      </c>
      <c r="E70" s="275"/>
      <c r="F70" s="275"/>
      <c r="G70" s="275"/>
      <c r="H70" s="275"/>
      <c r="I70" s="275"/>
      <c r="J70" s="275"/>
      <c r="K70" s="273"/>
    </row>
    <row r="71" s="1" customFormat="1" ht="12.75" customHeight="1">
      <c r="B71" s="282"/>
      <c r="C71" s="283"/>
      <c r="D71" s="283"/>
      <c r="E71" s="283"/>
      <c r="F71" s="283"/>
      <c r="G71" s="283"/>
      <c r="H71" s="283"/>
      <c r="I71" s="283"/>
      <c r="J71" s="283"/>
      <c r="K71" s="284"/>
    </row>
    <row r="72" s="1" customFormat="1" ht="18.75" customHeight="1">
      <c r="B72" s="285"/>
      <c r="C72" s="285"/>
      <c r="D72" s="285"/>
      <c r="E72" s="285"/>
      <c r="F72" s="285"/>
      <c r="G72" s="285"/>
      <c r="H72" s="285"/>
      <c r="I72" s="285"/>
      <c r="J72" s="285"/>
      <c r="K72" s="286"/>
    </row>
    <row r="73" s="1" customFormat="1" ht="18.75" customHeight="1">
      <c r="B73" s="286"/>
      <c r="C73" s="286"/>
      <c r="D73" s="286"/>
      <c r="E73" s="286"/>
      <c r="F73" s="286"/>
      <c r="G73" s="286"/>
      <c r="H73" s="286"/>
      <c r="I73" s="286"/>
      <c r="J73" s="286"/>
      <c r="K73" s="286"/>
    </row>
    <row r="74" s="1" customFormat="1" ht="7.5" customHeight="1">
      <c r="B74" s="287"/>
      <c r="C74" s="288"/>
      <c r="D74" s="288"/>
      <c r="E74" s="288"/>
      <c r="F74" s="288"/>
      <c r="G74" s="288"/>
      <c r="H74" s="288"/>
      <c r="I74" s="288"/>
      <c r="J74" s="288"/>
      <c r="K74" s="289"/>
    </row>
    <row r="75" s="1" customFormat="1" ht="45" customHeight="1">
      <c r="B75" s="290"/>
      <c r="C75" s="291" t="s">
        <v>594</v>
      </c>
      <c r="D75" s="291"/>
      <c r="E75" s="291"/>
      <c r="F75" s="291"/>
      <c r="G75" s="291"/>
      <c r="H75" s="291"/>
      <c r="I75" s="291"/>
      <c r="J75" s="291"/>
      <c r="K75" s="292"/>
    </row>
    <row r="76" s="1" customFormat="1" ht="17.25" customHeight="1">
      <c r="B76" s="290"/>
      <c r="C76" s="293" t="s">
        <v>595</v>
      </c>
      <c r="D76" s="293"/>
      <c r="E76" s="293"/>
      <c r="F76" s="293" t="s">
        <v>596</v>
      </c>
      <c r="G76" s="294"/>
      <c r="H76" s="293" t="s">
        <v>53</v>
      </c>
      <c r="I76" s="293" t="s">
        <v>56</v>
      </c>
      <c r="J76" s="293" t="s">
        <v>597</v>
      </c>
      <c r="K76" s="292"/>
    </row>
    <row r="77" s="1" customFormat="1" ht="17.25" customHeight="1">
      <c r="B77" s="290"/>
      <c r="C77" s="295" t="s">
        <v>598</v>
      </c>
      <c r="D77" s="295"/>
      <c r="E77" s="295"/>
      <c r="F77" s="296" t="s">
        <v>599</v>
      </c>
      <c r="G77" s="297"/>
      <c r="H77" s="295"/>
      <c r="I77" s="295"/>
      <c r="J77" s="295" t="s">
        <v>600</v>
      </c>
      <c r="K77" s="292"/>
    </row>
    <row r="78" s="1" customFormat="1" ht="5.25" customHeight="1">
      <c r="B78" s="290"/>
      <c r="C78" s="298"/>
      <c r="D78" s="298"/>
      <c r="E78" s="298"/>
      <c r="F78" s="298"/>
      <c r="G78" s="299"/>
      <c r="H78" s="298"/>
      <c r="I78" s="298"/>
      <c r="J78" s="298"/>
      <c r="K78" s="292"/>
    </row>
    <row r="79" s="1" customFormat="1" ht="15" customHeight="1">
      <c r="B79" s="290"/>
      <c r="C79" s="278" t="s">
        <v>52</v>
      </c>
      <c r="D79" s="300"/>
      <c r="E79" s="300"/>
      <c r="F79" s="301" t="s">
        <v>601</v>
      </c>
      <c r="G79" s="302"/>
      <c r="H79" s="278" t="s">
        <v>602</v>
      </c>
      <c r="I79" s="278" t="s">
        <v>603</v>
      </c>
      <c r="J79" s="278">
        <v>20</v>
      </c>
      <c r="K79" s="292"/>
    </row>
    <row r="80" s="1" customFormat="1" ht="15" customHeight="1">
      <c r="B80" s="290"/>
      <c r="C80" s="278" t="s">
        <v>604</v>
      </c>
      <c r="D80" s="278"/>
      <c r="E80" s="278"/>
      <c r="F80" s="301" t="s">
        <v>601</v>
      </c>
      <c r="G80" s="302"/>
      <c r="H80" s="278" t="s">
        <v>605</v>
      </c>
      <c r="I80" s="278" t="s">
        <v>603</v>
      </c>
      <c r="J80" s="278">
        <v>120</v>
      </c>
      <c r="K80" s="292"/>
    </row>
    <row r="81" s="1" customFormat="1" ht="15" customHeight="1">
      <c r="B81" s="303"/>
      <c r="C81" s="278" t="s">
        <v>606</v>
      </c>
      <c r="D81" s="278"/>
      <c r="E81" s="278"/>
      <c r="F81" s="301" t="s">
        <v>607</v>
      </c>
      <c r="G81" s="302"/>
      <c r="H81" s="278" t="s">
        <v>608</v>
      </c>
      <c r="I81" s="278" t="s">
        <v>603</v>
      </c>
      <c r="J81" s="278">
        <v>50</v>
      </c>
      <c r="K81" s="292"/>
    </row>
    <row r="82" s="1" customFormat="1" ht="15" customHeight="1">
      <c r="B82" s="303"/>
      <c r="C82" s="278" t="s">
        <v>609</v>
      </c>
      <c r="D82" s="278"/>
      <c r="E82" s="278"/>
      <c r="F82" s="301" t="s">
        <v>601</v>
      </c>
      <c r="G82" s="302"/>
      <c r="H82" s="278" t="s">
        <v>610</v>
      </c>
      <c r="I82" s="278" t="s">
        <v>611</v>
      </c>
      <c r="J82" s="278"/>
      <c r="K82" s="292"/>
    </row>
    <row r="83" s="1" customFormat="1" ht="15" customHeight="1">
      <c r="B83" s="303"/>
      <c r="C83" s="304" t="s">
        <v>612</v>
      </c>
      <c r="D83" s="304"/>
      <c r="E83" s="304"/>
      <c r="F83" s="305" t="s">
        <v>607</v>
      </c>
      <c r="G83" s="304"/>
      <c r="H83" s="304" t="s">
        <v>613</v>
      </c>
      <c r="I83" s="304" t="s">
        <v>603</v>
      </c>
      <c r="J83" s="304">
        <v>15</v>
      </c>
      <c r="K83" s="292"/>
    </row>
    <row r="84" s="1" customFormat="1" ht="15" customHeight="1">
      <c r="B84" s="303"/>
      <c r="C84" s="304" t="s">
        <v>614</v>
      </c>
      <c r="D84" s="304"/>
      <c r="E84" s="304"/>
      <c r="F84" s="305" t="s">
        <v>607</v>
      </c>
      <c r="G84" s="304"/>
      <c r="H84" s="304" t="s">
        <v>615</v>
      </c>
      <c r="I84" s="304" t="s">
        <v>603</v>
      </c>
      <c r="J84" s="304">
        <v>15</v>
      </c>
      <c r="K84" s="292"/>
    </row>
    <row r="85" s="1" customFormat="1" ht="15" customHeight="1">
      <c r="B85" s="303"/>
      <c r="C85" s="304" t="s">
        <v>616</v>
      </c>
      <c r="D85" s="304"/>
      <c r="E85" s="304"/>
      <c r="F85" s="305" t="s">
        <v>607</v>
      </c>
      <c r="G85" s="304"/>
      <c r="H85" s="304" t="s">
        <v>617</v>
      </c>
      <c r="I85" s="304" t="s">
        <v>603</v>
      </c>
      <c r="J85" s="304">
        <v>20</v>
      </c>
      <c r="K85" s="292"/>
    </row>
    <row r="86" s="1" customFormat="1" ht="15" customHeight="1">
      <c r="B86" s="303"/>
      <c r="C86" s="304" t="s">
        <v>618</v>
      </c>
      <c r="D86" s="304"/>
      <c r="E86" s="304"/>
      <c r="F86" s="305" t="s">
        <v>607</v>
      </c>
      <c r="G86" s="304"/>
      <c r="H86" s="304" t="s">
        <v>619</v>
      </c>
      <c r="I86" s="304" t="s">
        <v>603</v>
      </c>
      <c r="J86" s="304">
        <v>20</v>
      </c>
      <c r="K86" s="292"/>
    </row>
    <row r="87" s="1" customFormat="1" ht="15" customHeight="1">
      <c r="B87" s="303"/>
      <c r="C87" s="278" t="s">
        <v>620</v>
      </c>
      <c r="D87" s="278"/>
      <c r="E87" s="278"/>
      <c r="F87" s="301" t="s">
        <v>607</v>
      </c>
      <c r="G87" s="302"/>
      <c r="H87" s="278" t="s">
        <v>621</v>
      </c>
      <c r="I87" s="278" t="s">
        <v>603</v>
      </c>
      <c r="J87" s="278">
        <v>50</v>
      </c>
      <c r="K87" s="292"/>
    </row>
    <row r="88" s="1" customFormat="1" ht="15" customHeight="1">
      <c r="B88" s="303"/>
      <c r="C88" s="278" t="s">
        <v>622</v>
      </c>
      <c r="D88" s="278"/>
      <c r="E88" s="278"/>
      <c r="F88" s="301" t="s">
        <v>607</v>
      </c>
      <c r="G88" s="302"/>
      <c r="H88" s="278" t="s">
        <v>623</v>
      </c>
      <c r="I88" s="278" t="s">
        <v>603</v>
      </c>
      <c r="J88" s="278">
        <v>20</v>
      </c>
      <c r="K88" s="292"/>
    </row>
    <row r="89" s="1" customFormat="1" ht="15" customHeight="1">
      <c r="B89" s="303"/>
      <c r="C89" s="278" t="s">
        <v>624</v>
      </c>
      <c r="D89" s="278"/>
      <c r="E89" s="278"/>
      <c r="F89" s="301" t="s">
        <v>607</v>
      </c>
      <c r="G89" s="302"/>
      <c r="H89" s="278" t="s">
        <v>625</v>
      </c>
      <c r="I89" s="278" t="s">
        <v>603</v>
      </c>
      <c r="J89" s="278">
        <v>20</v>
      </c>
      <c r="K89" s="292"/>
    </row>
    <row r="90" s="1" customFormat="1" ht="15" customHeight="1">
      <c r="B90" s="303"/>
      <c r="C90" s="278" t="s">
        <v>626</v>
      </c>
      <c r="D90" s="278"/>
      <c r="E90" s="278"/>
      <c r="F90" s="301" t="s">
        <v>607</v>
      </c>
      <c r="G90" s="302"/>
      <c r="H90" s="278" t="s">
        <v>627</v>
      </c>
      <c r="I90" s="278" t="s">
        <v>603</v>
      </c>
      <c r="J90" s="278">
        <v>50</v>
      </c>
      <c r="K90" s="292"/>
    </row>
    <row r="91" s="1" customFormat="1" ht="15" customHeight="1">
      <c r="B91" s="303"/>
      <c r="C91" s="278" t="s">
        <v>628</v>
      </c>
      <c r="D91" s="278"/>
      <c r="E91" s="278"/>
      <c r="F91" s="301" t="s">
        <v>607</v>
      </c>
      <c r="G91" s="302"/>
      <c r="H91" s="278" t="s">
        <v>628</v>
      </c>
      <c r="I91" s="278" t="s">
        <v>603</v>
      </c>
      <c r="J91" s="278">
        <v>50</v>
      </c>
      <c r="K91" s="292"/>
    </row>
    <row r="92" s="1" customFormat="1" ht="15" customHeight="1">
      <c r="B92" s="303"/>
      <c r="C92" s="278" t="s">
        <v>629</v>
      </c>
      <c r="D92" s="278"/>
      <c r="E92" s="278"/>
      <c r="F92" s="301" t="s">
        <v>607</v>
      </c>
      <c r="G92" s="302"/>
      <c r="H92" s="278" t="s">
        <v>630</v>
      </c>
      <c r="I92" s="278" t="s">
        <v>603</v>
      </c>
      <c r="J92" s="278">
        <v>255</v>
      </c>
      <c r="K92" s="292"/>
    </row>
    <row r="93" s="1" customFormat="1" ht="15" customHeight="1">
      <c r="B93" s="303"/>
      <c r="C93" s="278" t="s">
        <v>631</v>
      </c>
      <c r="D93" s="278"/>
      <c r="E93" s="278"/>
      <c r="F93" s="301" t="s">
        <v>601</v>
      </c>
      <c r="G93" s="302"/>
      <c r="H93" s="278" t="s">
        <v>632</v>
      </c>
      <c r="I93" s="278" t="s">
        <v>633</v>
      </c>
      <c r="J93" s="278"/>
      <c r="K93" s="292"/>
    </row>
    <row r="94" s="1" customFormat="1" ht="15" customHeight="1">
      <c r="B94" s="303"/>
      <c r="C94" s="278" t="s">
        <v>634</v>
      </c>
      <c r="D94" s="278"/>
      <c r="E94" s="278"/>
      <c r="F94" s="301" t="s">
        <v>601</v>
      </c>
      <c r="G94" s="302"/>
      <c r="H94" s="278" t="s">
        <v>635</v>
      </c>
      <c r="I94" s="278" t="s">
        <v>636</v>
      </c>
      <c r="J94" s="278"/>
      <c r="K94" s="292"/>
    </row>
    <row r="95" s="1" customFormat="1" ht="15" customHeight="1">
      <c r="B95" s="303"/>
      <c r="C95" s="278" t="s">
        <v>637</v>
      </c>
      <c r="D95" s="278"/>
      <c r="E95" s="278"/>
      <c r="F95" s="301" t="s">
        <v>601</v>
      </c>
      <c r="G95" s="302"/>
      <c r="H95" s="278" t="s">
        <v>637</v>
      </c>
      <c r="I95" s="278" t="s">
        <v>636</v>
      </c>
      <c r="J95" s="278"/>
      <c r="K95" s="292"/>
    </row>
    <row r="96" s="1" customFormat="1" ht="15" customHeight="1">
      <c r="B96" s="303"/>
      <c r="C96" s="278" t="s">
        <v>37</v>
      </c>
      <c r="D96" s="278"/>
      <c r="E96" s="278"/>
      <c r="F96" s="301" t="s">
        <v>601</v>
      </c>
      <c r="G96" s="302"/>
      <c r="H96" s="278" t="s">
        <v>638</v>
      </c>
      <c r="I96" s="278" t="s">
        <v>636</v>
      </c>
      <c r="J96" s="278"/>
      <c r="K96" s="292"/>
    </row>
    <row r="97" s="1" customFormat="1" ht="15" customHeight="1">
      <c r="B97" s="303"/>
      <c r="C97" s="278" t="s">
        <v>47</v>
      </c>
      <c r="D97" s="278"/>
      <c r="E97" s="278"/>
      <c r="F97" s="301" t="s">
        <v>601</v>
      </c>
      <c r="G97" s="302"/>
      <c r="H97" s="278" t="s">
        <v>639</v>
      </c>
      <c r="I97" s="278" t="s">
        <v>636</v>
      </c>
      <c r="J97" s="278"/>
      <c r="K97" s="292"/>
    </row>
    <row r="98" s="1" customFormat="1" ht="15" customHeight="1">
      <c r="B98" s="306"/>
      <c r="C98" s="307"/>
      <c r="D98" s="307"/>
      <c r="E98" s="307"/>
      <c r="F98" s="307"/>
      <c r="G98" s="307"/>
      <c r="H98" s="307"/>
      <c r="I98" s="307"/>
      <c r="J98" s="307"/>
      <c r="K98" s="308"/>
    </row>
    <row r="99" s="1" customFormat="1" ht="18.75" customHeight="1">
      <c r="B99" s="309"/>
      <c r="C99" s="310"/>
      <c r="D99" s="310"/>
      <c r="E99" s="310"/>
      <c r="F99" s="310"/>
      <c r="G99" s="310"/>
      <c r="H99" s="310"/>
      <c r="I99" s="310"/>
      <c r="J99" s="310"/>
      <c r="K99" s="309"/>
    </row>
    <row r="100" s="1" customFormat="1" ht="18.75" customHeight="1"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</row>
    <row r="101" s="1" customFormat="1" ht="7.5" customHeight="1">
      <c r="B101" s="287"/>
      <c r="C101" s="288"/>
      <c r="D101" s="288"/>
      <c r="E101" s="288"/>
      <c r="F101" s="288"/>
      <c r="G101" s="288"/>
      <c r="H101" s="288"/>
      <c r="I101" s="288"/>
      <c r="J101" s="288"/>
      <c r="K101" s="289"/>
    </row>
    <row r="102" s="1" customFormat="1" ht="45" customHeight="1">
      <c r="B102" s="290"/>
      <c r="C102" s="291" t="s">
        <v>640</v>
      </c>
      <c r="D102" s="291"/>
      <c r="E102" s="291"/>
      <c r="F102" s="291"/>
      <c r="G102" s="291"/>
      <c r="H102" s="291"/>
      <c r="I102" s="291"/>
      <c r="J102" s="291"/>
      <c r="K102" s="292"/>
    </row>
    <row r="103" s="1" customFormat="1" ht="17.25" customHeight="1">
      <c r="B103" s="290"/>
      <c r="C103" s="293" t="s">
        <v>595</v>
      </c>
      <c r="D103" s="293"/>
      <c r="E103" s="293"/>
      <c r="F103" s="293" t="s">
        <v>596</v>
      </c>
      <c r="G103" s="294"/>
      <c r="H103" s="293" t="s">
        <v>53</v>
      </c>
      <c r="I103" s="293" t="s">
        <v>56</v>
      </c>
      <c r="J103" s="293" t="s">
        <v>597</v>
      </c>
      <c r="K103" s="292"/>
    </row>
    <row r="104" s="1" customFormat="1" ht="17.25" customHeight="1">
      <c r="B104" s="290"/>
      <c r="C104" s="295" t="s">
        <v>598</v>
      </c>
      <c r="D104" s="295"/>
      <c r="E104" s="295"/>
      <c r="F104" s="296" t="s">
        <v>599</v>
      </c>
      <c r="G104" s="297"/>
      <c r="H104" s="295"/>
      <c r="I104" s="295"/>
      <c r="J104" s="295" t="s">
        <v>600</v>
      </c>
      <c r="K104" s="292"/>
    </row>
    <row r="105" s="1" customFormat="1" ht="5.25" customHeight="1">
      <c r="B105" s="290"/>
      <c r="C105" s="293"/>
      <c r="D105" s="293"/>
      <c r="E105" s="293"/>
      <c r="F105" s="293"/>
      <c r="G105" s="311"/>
      <c r="H105" s="293"/>
      <c r="I105" s="293"/>
      <c r="J105" s="293"/>
      <c r="K105" s="292"/>
    </row>
    <row r="106" s="1" customFormat="1" ht="15" customHeight="1">
      <c r="B106" s="290"/>
      <c r="C106" s="278" t="s">
        <v>52</v>
      </c>
      <c r="D106" s="300"/>
      <c r="E106" s="300"/>
      <c r="F106" s="301" t="s">
        <v>601</v>
      </c>
      <c r="G106" s="278"/>
      <c r="H106" s="278" t="s">
        <v>641</v>
      </c>
      <c r="I106" s="278" t="s">
        <v>603</v>
      </c>
      <c r="J106" s="278">
        <v>20</v>
      </c>
      <c r="K106" s="292"/>
    </row>
    <row r="107" s="1" customFormat="1" ht="15" customHeight="1">
      <c r="B107" s="290"/>
      <c r="C107" s="278" t="s">
        <v>604</v>
      </c>
      <c r="D107" s="278"/>
      <c r="E107" s="278"/>
      <c r="F107" s="301" t="s">
        <v>601</v>
      </c>
      <c r="G107" s="278"/>
      <c r="H107" s="278" t="s">
        <v>641</v>
      </c>
      <c r="I107" s="278" t="s">
        <v>603</v>
      </c>
      <c r="J107" s="278">
        <v>120</v>
      </c>
      <c r="K107" s="292"/>
    </row>
    <row r="108" s="1" customFormat="1" ht="15" customHeight="1">
      <c r="B108" s="303"/>
      <c r="C108" s="278" t="s">
        <v>606</v>
      </c>
      <c r="D108" s="278"/>
      <c r="E108" s="278"/>
      <c r="F108" s="301" t="s">
        <v>607</v>
      </c>
      <c r="G108" s="278"/>
      <c r="H108" s="278" t="s">
        <v>641</v>
      </c>
      <c r="I108" s="278" t="s">
        <v>603</v>
      </c>
      <c r="J108" s="278">
        <v>50</v>
      </c>
      <c r="K108" s="292"/>
    </row>
    <row r="109" s="1" customFormat="1" ht="15" customHeight="1">
      <c r="B109" s="303"/>
      <c r="C109" s="278" t="s">
        <v>609</v>
      </c>
      <c r="D109" s="278"/>
      <c r="E109" s="278"/>
      <c r="F109" s="301" t="s">
        <v>601</v>
      </c>
      <c r="G109" s="278"/>
      <c r="H109" s="278" t="s">
        <v>641</v>
      </c>
      <c r="I109" s="278" t="s">
        <v>611</v>
      </c>
      <c r="J109" s="278"/>
      <c r="K109" s="292"/>
    </row>
    <row r="110" s="1" customFormat="1" ht="15" customHeight="1">
      <c r="B110" s="303"/>
      <c r="C110" s="278" t="s">
        <v>620</v>
      </c>
      <c r="D110" s="278"/>
      <c r="E110" s="278"/>
      <c r="F110" s="301" t="s">
        <v>607</v>
      </c>
      <c r="G110" s="278"/>
      <c r="H110" s="278" t="s">
        <v>641</v>
      </c>
      <c r="I110" s="278" t="s">
        <v>603</v>
      </c>
      <c r="J110" s="278">
        <v>50</v>
      </c>
      <c r="K110" s="292"/>
    </row>
    <row r="111" s="1" customFormat="1" ht="15" customHeight="1">
      <c r="B111" s="303"/>
      <c r="C111" s="278" t="s">
        <v>628</v>
      </c>
      <c r="D111" s="278"/>
      <c r="E111" s="278"/>
      <c r="F111" s="301" t="s">
        <v>607</v>
      </c>
      <c r="G111" s="278"/>
      <c r="H111" s="278" t="s">
        <v>641</v>
      </c>
      <c r="I111" s="278" t="s">
        <v>603</v>
      </c>
      <c r="J111" s="278">
        <v>50</v>
      </c>
      <c r="K111" s="292"/>
    </row>
    <row r="112" s="1" customFormat="1" ht="15" customHeight="1">
      <c r="B112" s="303"/>
      <c r="C112" s="278" t="s">
        <v>626</v>
      </c>
      <c r="D112" s="278"/>
      <c r="E112" s="278"/>
      <c r="F112" s="301" t="s">
        <v>607</v>
      </c>
      <c r="G112" s="278"/>
      <c r="H112" s="278" t="s">
        <v>641</v>
      </c>
      <c r="I112" s="278" t="s">
        <v>603</v>
      </c>
      <c r="J112" s="278">
        <v>50</v>
      </c>
      <c r="K112" s="292"/>
    </row>
    <row r="113" s="1" customFormat="1" ht="15" customHeight="1">
      <c r="B113" s="303"/>
      <c r="C113" s="278" t="s">
        <v>52</v>
      </c>
      <c r="D113" s="278"/>
      <c r="E113" s="278"/>
      <c r="F113" s="301" t="s">
        <v>601</v>
      </c>
      <c r="G113" s="278"/>
      <c r="H113" s="278" t="s">
        <v>642</v>
      </c>
      <c r="I113" s="278" t="s">
        <v>603</v>
      </c>
      <c r="J113" s="278">
        <v>20</v>
      </c>
      <c r="K113" s="292"/>
    </row>
    <row r="114" s="1" customFormat="1" ht="15" customHeight="1">
      <c r="B114" s="303"/>
      <c r="C114" s="278" t="s">
        <v>643</v>
      </c>
      <c r="D114" s="278"/>
      <c r="E114" s="278"/>
      <c r="F114" s="301" t="s">
        <v>601</v>
      </c>
      <c r="G114" s="278"/>
      <c r="H114" s="278" t="s">
        <v>644</v>
      </c>
      <c r="I114" s="278" t="s">
        <v>603</v>
      </c>
      <c r="J114" s="278">
        <v>120</v>
      </c>
      <c r="K114" s="292"/>
    </row>
    <row r="115" s="1" customFormat="1" ht="15" customHeight="1">
      <c r="B115" s="303"/>
      <c r="C115" s="278" t="s">
        <v>37</v>
      </c>
      <c r="D115" s="278"/>
      <c r="E115" s="278"/>
      <c r="F115" s="301" t="s">
        <v>601</v>
      </c>
      <c r="G115" s="278"/>
      <c r="H115" s="278" t="s">
        <v>645</v>
      </c>
      <c r="I115" s="278" t="s">
        <v>636</v>
      </c>
      <c r="J115" s="278"/>
      <c r="K115" s="292"/>
    </row>
    <row r="116" s="1" customFormat="1" ht="15" customHeight="1">
      <c r="B116" s="303"/>
      <c r="C116" s="278" t="s">
        <v>47</v>
      </c>
      <c r="D116" s="278"/>
      <c r="E116" s="278"/>
      <c r="F116" s="301" t="s">
        <v>601</v>
      </c>
      <c r="G116" s="278"/>
      <c r="H116" s="278" t="s">
        <v>646</v>
      </c>
      <c r="I116" s="278" t="s">
        <v>636</v>
      </c>
      <c r="J116" s="278"/>
      <c r="K116" s="292"/>
    </row>
    <row r="117" s="1" customFormat="1" ht="15" customHeight="1">
      <c r="B117" s="303"/>
      <c r="C117" s="278" t="s">
        <v>56</v>
      </c>
      <c r="D117" s="278"/>
      <c r="E117" s="278"/>
      <c r="F117" s="301" t="s">
        <v>601</v>
      </c>
      <c r="G117" s="278"/>
      <c r="H117" s="278" t="s">
        <v>647</v>
      </c>
      <c r="I117" s="278" t="s">
        <v>648</v>
      </c>
      <c r="J117" s="278"/>
      <c r="K117" s="292"/>
    </row>
    <row r="118" s="1" customFormat="1" ht="15" customHeight="1">
      <c r="B118" s="306"/>
      <c r="C118" s="312"/>
      <c r="D118" s="312"/>
      <c r="E118" s="312"/>
      <c r="F118" s="312"/>
      <c r="G118" s="312"/>
      <c r="H118" s="312"/>
      <c r="I118" s="312"/>
      <c r="J118" s="312"/>
      <c r="K118" s="308"/>
    </row>
    <row r="119" s="1" customFormat="1" ht="18.75" customHeight="1">
      <c r="B119" s="313"/>
      <c r="C119" s="314"/>
      <c r="D119" s="314"/>
      <c r="E119" s="314"/>
      <c r="F119" s="315"/>
      <c r="G119" s="314"/>
      <c r="H119" s="314"/>
      <c r="I119" s="314"/>
      <c r="J119" s="314"/>
      <c r="K119" s="313"/>
    </row>
    <row r="120" s="1" customFormat="1" ht="18.75" customHeight="1"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</row>
    <row r="121" s="1" customFormat="1" ht="7.5" customHeight="1">
      <c r="B121" s="316"/>
      <c r="C121" s="317"/>
      <c r="D121" s="317"/>
      <c r="E121" s="317"/>
      <c r="F121" s="317"/>
      <c r="G121" s="317"/>
      <c r="H121" s="317"/>
      <c r="I121" s="317"/>
      <c r="J121" s="317"/>
      <c r="K121" s="318"/>
    </row>
    <row r="122" s="1" customFormat="1" ht="45" customHeight="1">
      <c r="B122" s="319"/>
      <c r="C122" s="269" t="s">
        <v>649</v>
      </c>
      <c r="D122" s="269"/>
      <c r="E122" s="269"/>
      <c r="F122" s="269"/>
      <c r="G122" s="269"/>
      <c r="H122" s="269"/>
      <c r="I122" s="269"/>
      <c r="J122" s="269"/>
      <c r="K122" s="320"/>
    </row>
    <row r="123" s="1" customFormat="1" ht="17.25" customHeight="1">
      <c r="B123" s="321"/>
      <c r="C123" s="293" t="s">
        <v>595</v>
      </c>
      <c r="D123" s="293"/>
      <c r="E123" s="293"/>
      <c r="F123" s="293" t="s">
        <v>596</v>
      </c>
      <c r="G123" s="294"/>
      <c r="H123" s="293" t="s">
        <v>53</v>
      </c>
      <c r="I123" s="293" t="s">
        <v>56</v>
      </c>
      <c r="J123" s="293" t="s">
        <v>597</v>
      </c>
      <c r="K123" s="322"/>
    </row>
    <row r="124" s="1" customFormat="1" ht="17.25" customHeight="1">
      <c r="B124" s="321"/>
      <c r="C124" s="295" t="s">
        <v>598</v>
      </c>
      <c r="D124" s="295"/>
      <c r="E124" s="295"/>
      <c r="F124" s="296" t="s">
        <v>599</v>
      </c>
      <c r="G124" s="297"/>
      <c r="H124" s="295"/>
      <c r="I124" s="295"/>
      <c r="J124" s="295" t="s">
        <v>600</v>
      </c>
      <c r="K124" s="322"/>
    </row>
    <row r="125" s="1" customFormat="1" ht="5.25" customHeight="1">
      <c r="B125" s="323"/>
      <c r="C125" s="298"/>
      <c r="D125" s="298"/>
      <c r="E125" s="298"/>
      <c r="F125" s="298"/>
      <c r="G125" s="324"/>
      <c r="H125" s="298"/>
      <c r="I125" s="298"/>
      <c r="J125" s="298"/>
      <c r="K125" s="325"/>
    </row>
    <row r="126" s="1" customFormat="1" ht="15" customHeight="1">
      <c r="B126" s="323"/>
      <c r="C126" s="278" t="s">
        <v>604</v>
      </c>
      <c r="D126" s="300"/>
      <c r="E126" s="300"/>
      <c r="F126" s="301" t="s">
        <v>601</v>
      </c>
      <c r="G126" s="278"/>
      <c r="H126" s="278" t="s">
        <v>641</v>
      </c>
      <c r="I126" s="278" t="s">
        <v>603</v>
      </c>
      <c r="J126" s="278">
        <v>120</v>
      </c>
      <c r="K126" s="326"/>
    </row>
    <row r="127" s="1" customFormat="1" ht="15" customHeight="1">
      <c r="B127" s="323"/>
      <c r="C127" s="278" t="s">
        <v>650</v>
      </c>
      <c r="D127" s="278"/>
      <c r="E127" s="278"/>
      <c r="F127" s="301" t="s">
        <v>601</v>
      </c>
      <c r="G127" s="278"/>
      <c r="H127" s="278" t="s">
        <v>651</v>
      </c>
      <c r="I127" s="278" t="s">
        <v>603</v>
      </c>
      <c r="J127" s="278" t="s">
        <v>652</v>
      </c>
      <c r="K127" s="326"/>
    </row>
    <row r="128" s="1" customFormat="1" ht="15" customHeight="1">
      <c r="B128" s="323"/>
      <c r="C128" s="278" t="s">
        <v>549</v>
      </c>
      <c r="D128" s="278"/>
      <c r="E128" s="278"/>
      <c r="F128" s="301" t="s">
        <v>601</v>
      </c>
      <c r="G128" s="278"/>
      <c r="H128" s="278" t="s">
        <v>653</v>
      </c>
      <c r="I128" s="278" t="s">
        <v>603</v>
      </c>
      <c r="J128" s="278" t="s">
        <v>652</v>
      </c>
      <c r="K128" s="326"/>
    </row>
    <row r="129" s="1" customFormat="1" ht="15" customHeight="1">
      <c r="B129" s="323"/>
      <c r="C129" s="278" t="s">
        <v>612</v>
      </c>
      <c r="D129" s="278"/>
      <c r="E129" s="278"/>
      <c r="F129" s="301" t="s">
        <v>607</v>
      </c>
      <c r="G129" s="278"/>
      <c r="H129" s="278" t="s">
        <v>613</v>
      </c>
      <c r="I129" s="278" t="s">
        <v>603</v>
      </c>
      <c r="J129" s="278">
        <v>15</v>
      </c>
      <c r="K129" s="326"/>
    </row>
    <row r="130" s="1" customFormat="1" ht="15" customHeight="1">
      <c r="B130" s="323"/>
      <c r="C130" s="304" t="s">
        <v>614</v>
      </c>
      <c r="D130" s="304"/>
      <c r="E130" s="304"/>
      <c r="F130" s="305" t="s">
        <v>607</v>
      </c>
      <c r="G130" s="304"/>
      <c r="H130" s="304" t="s">
        <v>615</v>
      </c>
      <c r="I130" s="304" t="s">
        <v>603</v>
      </c>
      <c r="J130" s="304">
        <v>15</v>
      </c>
      <c r="K130" s="326"/>
    </row>
    <row r="131" s="1" customFormat="1" ht="15" customHeight="1">
      <c r="B131" s="323"/>
      <c r="C131" s="304" t="s">
        <v>616</v>
      </c>
      <c r="D131" s="304"/>
      <c r="E131" s="304"/>
      <c r="F131" s="305" t="s">
        <v>607</v>
      </c>
      <c r="G131" s="304"/>
      <c r="H131" s="304" t="s">
        <v>617</v>
      </c>
      <c r="I131" s="304" t="s">
        <v>603</v>
      </c>
      <c r="J131" s="304">
        <v>20</v>
      </c>
      <c r="K131" s="326"/>
    </row>
    <row r="132" s="1" customFormat="1" ht="15" customHeight="1">
      <c r="B132" s="323"/>
      <c r="C132" s="304" t="s">
        <v>618</v>
      </c>
      <c r="D132" s="304"/>
      <c r="E132" s="304"/>
      <c r="F132" s="305" t="s">
        <v>607</v>
      </c>
      <c r="G132" s="304"/>
      <c r="H132" s="304" t="s">
        <v>619</v>
      </c>
      <c r="I132" s="304" t="s">
        <v>603</v>
      </c>
      <c r="J132" s="304">
        <v>20</v>
      </c>
      <c r="K132" s="326"/>
    </row>
    <row r="133" s="1" customFormat="1" ht="15" customHeight="1">
      <c r="B133" s="323"/>
      <c r="C133" s="278" t="s">
        <v>606</v>
      </c>
      <c r="D133" s="278"/>
      <c r="E133" s="278"/>
      <c r="F133" s="301" t="s">
        <v>607</v>
      </c>
      <c r="G133" s="278"/>
      <c r="H133" s="278" t="s">
        <v>641</v>
      </c>
      <c r="I133" s="278" t="s">
        <v>603</v>
      </c>
      <c r="J133" s="278">
        <v>50</v>
      </c>
      <c r="K133" s="326"/>
    </row>
    <row r="134" s="1" customFormat="1" ht="15" customHeight="1">
      <c r="B134" s="323"/>
      <c r="C134" s="278" t="s">
        <v>620</v>
      </c>
      <c r="D134" s="278"/>
      <c r="E134" s="278"/>
      <c r="F134" s="301" t="s">
        <v>607</v>
      </c>
      <c r="G134" s="278"/>
      <c r="H134" s="278" t="s">
        <v>641</v>
      </c>
      <c r="I134" s="278" t="s">
        <v>603</v>
      </c>
      <c r="J134" s="278">
        <v>50</v>
      </c>
      <c r="K134" s="326"/>
    </row>
    <row r="135" s="1" customFormat="1" ht="15" customHeight="1">
      <c r="B135" s="323"/>
      <c r="C135" s="278" t="s">
        <v>626</v>
      </c>
      <c r="D135" s="278"/>
      <c r="E135" s="278"/>
      <c r="F135" s="301" t="s">
        <v>607</v>
      </c>
      <c r="G135" s="278"/>
      <c r="H135" s="278" t="s">
        <v>641</v>
      </c>
      <c r="I135" s="278" t="s">
        <v>603</v>
      </c>
      <c r="J135" s="278">
        <v>50</v>
      </c>
      <c r="K135" s="326"/>
    </row>
    <row r="136" s="1" customFormat="1" ht="15" customHeight="1">
      <c r="B136" s="323"/>
      <c r="C136" s="278" t="s">
        <v>628</v>
      </c>
      <c r="D136" s="278"/>
      <c r="E136" s="278"/>
      <c r="F136" s="301" t="s">
        <v>607</v>
      </c>
      <c r="G136" s="278"/>
      <c r="H136" s="278" t="s">
        <v>641</v>
      </c>
      <c r="I136" s="278" t="s">
        <v>603</v>
      </c>
      <c r="J136" s="278">
        <v>50</v>
      </c>
      <c r="K136" s="326"/>
    </row>
    <row r="137" s="1" customFormat="1" ht="15" customHeight="1">
      <c r="B137" s="323"/>
      <c r="C137" s="278" t="s">
        <v>629</v>
      </c>
      <c r="D137" s="278"/>
      <c r="E137" s="278"/>
      <c r="F137" s="301" t="s">
        <v>607</v>
      </c>
      <c r="G137" s="278"/>
      <c r="H137" s="278" t="s">
        <v>654</v>
      </c>
      <c r="I137" s="278" t="s">
        <v>603</v>
      </c>
      <c r="J137" s="278">
        <v>255</v>
      </c>
      <c r="K137" s="326"/>
    </row>
    <row r="138" s="1" customFormat="1" ht="15" customHeight="1">
      <c r="B138" s="323"/>
      <c r="C138" s="278" t="s">
        <v>631</v>
      </c>
      <c r="D138" s="278"/>
      <c r="E138" s="278"/>
      <c r="F138" s="301" t="s">
        <v>601</v>
      </c>
      <c r="G138" s="278"/>
      <c r="H138" s="278" t="s">
        <v>655</v>
      </c>
      <c r="I138" s="278" t="s">
        <v>633</v>
      </c>
      <c r="J138" s="278"/>
      <c r="K138" s="326"/>
    </row>
    <row r="139" s="1" customFormat="1" ht="15" customHeight="1">
      <c r="B139" s="323"/>
      <c r="C139" s="278" t="s">
        <v>634</v>
      </c>
      <c r="D139" s="278"/>
      <c r="E139" s="278"/>
      <c r="F139" s="301" t="s">
        <v>601</v>
      </c>
      <c r="G139" s="278"/>
      <c r="H139" s="278" t="s">
        <v>656</v>
      </c>
      <c r="I139" s="278" t="s">
        <v>636</v>
      </c>
      <c r="J139" s="278"/>
      <c r="K139" s="326"/>
    </row>
    <row r="140" s="1" customFormat="1" ht="15" customHeight="1">
      <c r="B140" s="323"/>
      <c r="C140" s="278" t="s">
        <v>637</v>
      </c>
      <c r="D140" s="278"/>
      <c r="E140" s="278"/>
      <c r="F140" s="301" t="s">
        <v>601</v>
      </c>
      <c r="G140" s="278"/>
      <c r="H140" s="278" t="s">
        <v>637</v>
      </c>
      <c r="I140" s="278" t="s">
        <v>636</v>
      </c>
      <c r="J140" s="278"/>
      <c r="K140" s="326"/>
    </row>
    <row r="141" s="1" customFormat="1" ht="15" customHeight="1">
      <c r="B141" s="323"/>
      <c r="C141" s="278" t="s">
        <v>37</v>
      </c>
      <c r="D141" s="278"/>
      <c r="E141" s="278"/>
      <c r="F141" s="301" t="s">
        <v>601</v>
      </c>
      <c r="G141" s="278"/>
      <c r="H141" s="278" t="s">
        <v>657</v>
      </c>
      <c r="I141" s="278" t="s">
        <v>636</v>
      </c>
      <c r="J141" s="278"/>
      <c r="K141" s="326"/>
    </row>
    <row r="142" s="1" customFormat="1" ht="15" customHeight="1">
      <c r="B142" s="323"/>
      <c r="C142" s="278" t="s">
        <v>658</v>
      </c>
      <c r="D142" s="278"/>
      <c r="E142" s="278"/>
      <c r="F142" s="301" t="s">
        <v>601</v>
      </c>
      <c r="G142" s="278"/>
      <c r="H142" s="278" t="s">
        <v>659</v>
      </c>
      <c r="I142" s="278" t="s">
        <v>636</v>
      </c>
      <c r="J142" s="278"/>
      <c r="K142" s="326"/>
    </row>
    <row r="143" s="1" customFormat="1" ht="15" customHeight="1">
      <c r="B143" s="327"/>
      <c r="C143" s="328"/>
      <c r="D143" s="328"/>
      <c r="E143" s="328"/>
      <c r="F143" s="328"/>
      <c r="G143" s="328"/>
      <c r="H143" s="328"/>
      <c r="I143" s="328"/>
      <c r="J143" s="328"/>
      <c r="K143" s="329"/>
    </row>
    <row r="144" s="1" customFormat="1" ht="18.75" customHeight="1">
      <c r="B144" s="314"/>
      <c r="C144" s="314"/>
      <c r="D144" s="314"/>
      <c r="E144" s="314"/>
      <c r="F144" s="315"/>
      <c r="G144" s="314"/>
      <c r="H144" s="314"/>
      <c r="I144" s="314"/>
      <c r="J144" s="314"/>
      <c r="K144" s="314"/>
    </row>
    <row r="145" s="1" customFormat="1" ht="18.75" customHeight="1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</row>
    <row r="146" s="1" customFormat="1" ht="7.5" customHeight="1">
      <c r="B146" s="287"/>
      <c r="C146" s="288"/>
      <c r="D146" s="288"/>
      <c r="E146" s="288"/>
      <c r="F146" s="288"/>
      <c r="G146" s="288"/>
      <c r="H146" s="288"/>
      <c r="I146" s="288"/>
      <c r="J146" s="288"/>
      <c r="K146" s="289"/>
    </row>
    <row r="147" s="1" customFormat="1" ht="45" customHeight="1">
      <c r="B147" s="290"/>
      <c r="C147" s="291" t="s">
        <v>660</v>
      </c>
      <c r="D147" s="291"/>
      <c r="E147" s="291"/>
      <c r="F147" s="291"/>
      <c r="G147" s="291"/>
      <c r="H147" s="291"/>
      <c r="I147" s="291"/>
      <c r="J147" s="291"/>
      <c r="K147" s="292"/>
    </row>
    <row r="148" s="1" customFormat="1" ht="17.25" customHeight="1">
      <c r="B148" s="290"/>
      <c r="C148" s="293" t="s">
        <v>595</v>
      </c>
      <c r="D148" s="293"/>
      <c r="E148" s="293"/>
      <c r="F148" s="293" t="s">
        <v>596</v>
      </c>
      <c r="G148" s="294"/>
      <c r="H148" s="293" t="s">
        <v>53</v>
      </c>
      <c r="I148" s="293" t="s">
        <v>56</v>
      </c>
      <c r="J148" s="293" t="s">
        <v>597</v>
      </c>
      <c r="K148" s="292"/>
    </row>
    <row r="149" s="1" customFormat="1" ht="17.25" customHeight="1">
      <c r="B149" s="290"/>
      <c r="C149" s="295" t="s">
        <v>598</v>
      </c>
      <c r="D149" s="295"/>
      <c r="E149" s="295"/>
      <c r="F149" s="296" t="s">
        <v>599</v>
      </c>
      <c r="G149" s="297"/>
      <c r="H149" s="295"/>
      <c r="I149" s="295"/>
      <c r="J149" s="295" t="s">
        <v>600</v>
      </c>
      <c r="K149" s="292"/>
    </row>
    <row r="150" s="1" customFormat="1" ht="5.25" customHeight="1">
      <c r="B150" s="303"/>
      <c r="C150" s="298"/>
      <c r="D150" s="298"/>
      <c r="E150" s="298"/>
      <c r="F150" s="298"/>
      <c r="G150" s="299"/>
      <c r="H150" s="298"/>
      <c r="I150" s="298"/>
      <c r="J150" s="298"/>
      <c r="K150" s="326"/>
    </row>
    <row r="151" s="1" customFormat="1" ht="15" customHeight="1">
      <c r="B151" s="303"/>
      <c r="C151" s="330" t="s">
        <v>604</v>
      </c>
      <c r="D151" s="278"/>
      <c r="E151" s="278"/>
      <c r="F151" s="331" t="s">
        <v>601</v>
      </c>
      <c r="G151" s="278"/>
      <c r="H151" s="330" t="s">
        <v>641</v>
      </c>
      <c r="I151" s="330" t="s">
        <v>603</v>
      </c>
      <c r="J151" s="330">
        <v>120</v>
      </c>
      <c r="K151" s="326"/>
    </row>
    <row r="152" s="1" customFormat="1" ht="15" customHeight="1">
      <c r="B152" s="303"/>
      <c r="C152" s="330" t="s">
        <v>650</v>
      </c>
      <c r="D152" s="278"/>
      <c r="E152" s="278"/>
      <c r="F152" s="331" t="s">
        <v>601</v>
      </c>
      <c r="G152" s="278"/>
      <c r="H152" s="330" t="s">
        <v>661</v>
      </c>
      <c r="I152" s="330" t="s">
        <v>603</v>
      </c>
      <c r="J152" s="330" t="s">
        <v>652</v>
      </c>
      <c r="K152" s="326"/>
    </row>
    <row r="153" s="1" customFormat="1" ht="15" customHeight="1">
      <c r="B153" s="303"/>
      <c r="C153" s="330" t="s">
        <v>549</v>
      </c>
      <c r="D153" s="278"/>
      <c r="E153" s="278"/>
      <c r="F153" s="331" t="s">
        <v>601</v>
      </c>
      <c r="G153" s="278"/>
      <c r="H153" s="330" t="s">
        <v>662</v>
      </c>
      <c r="I153" s="330" t="s">
        <v>603</v>
      </c>
      <c r="J153" s="330" t="s">
        <v>652</v>
      </c>
      <c r="K153" s="326"/>
    </row>
    <row r="154" s="1" customFormat="1" ht="15" customHeight="1">
      <c r="B154" s="303"/>
      <c r="C154" s="330" t="s">
        <v>606</v>
      </c>
      <c r="D154" s="278"/>
      <c r="E154" s="278"/>
      <c r="F154" s="331" t="s">
        <v>607</v>
      </c>
      <c r="G154" s="278"/>
      <c r="H154" s="330" t="s">
        <v>641</v>
      </c>
      <c r="I154" s="330" t="s">
        <v>603</v>
      </c>
      <c r="J154" s="330">
        <v>50</v>
      </c>
      <c r="K154" s="326"/>
    </row>
    <row r="155" s="1" customFormat="1" ht="15" customHeight="1">
      <c r="B155" s="303"/>
      <c r="C155" s="330" t="s">
        <v>609</v>
      </c>
      <c r="D155" s="278"/>
      <c r="E155" s="278"/>
      <c r="F155" s="331" t="s">
        <v>601</v>
      </c>
      <c r="G155" s="278"/>
      <c r="H155" s="330" t="s">
        <v>641</v>
      </c>
      <c r="I155" s="330" t="s">
        <v>611</v>
      </c>
      <c r="J155" s="330"/>
      <c r="K155" s="326"/>
    </row>
    <row r="156" s="1" customFormat="1" ht="15" customHeight="1">
      <c r="B156" s="303"/>
      <c r="C156" s="330" t="s">
        <v>620</v>
      </c>
      <c r="D156" s="278"/>
      <c r="E156" s="278"/>
      <c r="F156" s="331" t="s">
        <v>607</v>
      </c>
      <c r="G156" s="278"/>
      <c r="H156" s="330" t="s">
        <v>641</v>
      </c>
      <c r="I156" s="330" t="s">
        <v>603</v>
      </c>
      <c r="J156" s="330">
        <v>50</v>
      </c>
      <c r="K156" s="326"/>
    </row>
    <row r="157" s="1" customFormat="1" ht="15" customHeight="1">
      <c r="B157" s="303"/>
      <c r="C157" s="330" t="s">
        <v>628</v>
      </c>
      <c r="D157" s="278"/>
      <c r="E157" s="278"/>
      <c r="F157" s="331" t="s">
        <v>607</v>
      </c>
      <c r="G157" s="278"/>
      <c r="H157" s="330" t="s">
        <v>641</v>
      </c>
      <c r="I157" s="330" t="s">
        <v>603</v>
      </c>
      <c r="J157" s="330">
        <v>50</v>
      </c>
      <c r="K157" s="326"/>
    </row>
    <row r="158" s="1" customFormat="1" ht="15" customHeight="1">
      <c r="B158" s="303"/>
      <c r="C158" s="330" t="s">
        <v>626</v>
      </c>
      <c r="D158" s="278"/>
      <c r="E158" s="278"/>
      <c r="F158" s="331" t="s">
        <v>607</v>
      </c>
      <c r="G158" s="278"/>
      <c r="H158" s="330" t="s">
        <v>641</v>
      </c>
      <c r="I158" s="330" t="s">
        <v>603</v>
      </c>
      <c r="J158" s="330">
        <v>50</v>
      </c>
      <c r="K158" s="326"/>
    </row>
    <row r="159" s="1" customFormat="1" ht="15" customHeight="1">
      <c r="B159" s="303"/>
      <c r="C159" s="330" t="s">
        <v>92</v>
      </c>
      <c r="D159" s="278"/>
      <c r="E159" s="278"/>
      <c r="F159" s="331" t="s">
        <v>601</v>
      </c>
      <c r="G159" s="278"/>
      <c r="H159" s="330" t="s">
        <v>663</v>
      </c>
      <c r="I159" s="330" t="s">
        <v>603</v>
      </c>
      <c r="J159" s="330" t="s">
        <v>664</v>
      </c>
      <c r="K159" s="326"/>
    </row>
    <row r="160" s="1" customFormat="1" ht="15" customHeight="1">
      <c r="B160" s="303"/>
      <c r="C160" s="330" t="s">
        <v>665</v>
      </c>
      <c r="D160" s="278"/>
      <c r="E160" s="278"/>
      <c r="F160" s="331" t="s">
        <v>601</v>
      </c>
      <c r="G160" s="278"/>
      <c r="H160" s="330" t="s">
        <v>666</v>
      </c>
      <c r="I160" s="330" t="s">
        <v>636</v>
      </c>
      <c r="J160" s="330"/>
      <c r="K160" s="326"/>
    </row>
    <row r="161" s="1" customFormat="1" ht="15" customHeight="1">
      <c r="B161" s="332"/>
      <c r="C161" s="312"/>
      <c r="D161" s="312"/>
      <c r="E161" s="312"/>
      <c r="F161" s="312"/>
      <c r="G161" s="312"/>
      <c r="H161" s="312"/>
      <c r="I161" s="312"/>
      <c r="J161" s="312"/>
      <c r="K161" s="333"/>
    </row>
    <row r="162" s="1" customFormat="1" ht="18.75" customHeight="1">
      <c r="B162" s="314"/>
      <c r="C162" s="324"/>
      <c r="D162" s="324"/>
      <c r="E162" s="324"/>
      <c r="F162" s="334"/>
      <c r="G162" s="324"/>
      <c r="H162" s="324"/>
      <c r="I162" s="324"/>
      <c r="J162" s="324"/>
      <c r="K162" s="314"/>
    </row>
    <row r="163" s="1" customFormat="1" ht="18.75" customHeight="1">
      <c r="B163" s="286"/>
      <c r="C163" s="286"/>
      <c r="D163" s="286"/>
      <c r="E163" s="286"/>
      <c r="F163" s="286"/>
      <c r="G163" s="286"/>
      <c r="H163" s="286"/>
      <c r="I163" s="286"/>
      <c r="J163" s="286"/>
      <c r="K163" s="286"/>
    </row>
    <row r="164" s="1" customFormat="1" ht="7.5" customHeight="1">
      <c r="B164" s="265"/>
      <c r="C164" s="266"/>
      <c r="D164" s="266"/>
      <c r="E164" s="266"/>
      <c r="F164" s="266"/>
      <c r="G164" s="266"/>
      <c r="H164" s="266"/>
      <c r="I164" s="266"/>
      <c r="J164" s="266"/>
      <c r="K164" s="267"/>
    </row>
    <row r="165" s="1" customFormat="1" ht="45" customHeight="1">
      <c r="B165" s="268"/>
      <c r="C165" s="269" t="s">
        <v>667</v>
      </c>
      <c r="D165" s="269"/>
      <c r="E165" s="269"/>
      <c r="F165" s="269"/>
      <c r="G165" s="269"/>
      <c r="H165" s="269"/>
      <c r="I165" s="269"/>
      <c r="J165" s="269"/>
      <c r="K165" s="270"/>
    </row>
    <row r="166" s="1" customFormat="1" ht="17.25" customHeight="1">
      <c r="B166" s="268"/>
      <c r="C166" s="293" t="s">
        <v>595</v>
      </c>
      <c r="D166" s="293"/>
      <c r="E166" s="293"/>
      <c r="F166" s="293" t="s">
        <v>596</v>
      </c>
      <c r="G166" s="335"/>
      <c r="H166" s="336" t="s">
        <v>53</v>
      </c>
      <c r="I166" s="336" t="s">
        <v>56</v>
      </c>
      <c r="J166" s="293" t="s">
        <v>597</v>
      </c>
      <c r="K166" s="270"/>
    </row>
    <row r="167" s="1" customFormat="1" ht="17.25" customHeight="1">
      <c r="B167" s="271"/>
      <c r="C167" s="295" t="s">
        <v>598</v>
      </c>
      <c r="D167" s="295"/>
      <c r="E167" s="295"/>
      <c r="F167" s="296" t="s">
        <v>599</v>
      </c>
      <c r="G167" s="337"/>
      <c r="H167" s="338"/>
      <c r="I167" s="338"/>
      <c r="J167" s="295" t="s">
        <v>600</v>
      </c>
      <c r="K167" s="273"/>
    </row>
    <row r="168" s="1" customFormat="1" ht="5.25" customHeight="1">
      <c r="B168" s="303"/>
      <c r="C168" s="298"/>
      <c r="D168" s="298"/>
      <c r="E168" s="298"/>
      <c r="F168" s="298"/>
      <c r="G168" s="299"/>
      <c r="H168" s="298"/>
      <c r="I168" s="298"/>
      <c r="J168" s="298"/>
      <c r="K168" s="326"/>
    </row>
    <row r="169" s="1" customFormat="1" ht="15" customHeight="1">
      <c r="B169" s="303"/>
      <c r="C169" s="278" t="s">
        <v>604</v>
      </c>
      <c r="D169" s="278"/>
      <c r="E169" s="278"/>
      <c r="F169" s="301" t="s">
        <v>601</v>
      </c>
      <c r="G169" s="278"/>
      <c r="H169" s="278" t="s">
        <v>641</v>
      </c>
      <c r="I169" s="278" t="s">
        <v>603</v>
      </c>
      <c r="J169" s="278">
        <v>120</v>
      </c>
      <c r="K169" s="326"/>
    </row>
    <row r="170" s="1" customFormat="1" ht="15" customHeight="1">
      <c r="B170" s="303"/>
      <c r="C170" s="278" t="s">
        <v>650</v>
      </c>
      <c r="D170" s="278"/>
      <c r="E170" s="278"/>
      <c r="F170" s="301" t="s">
        <v>601</v>
      </c>
      <c r="G170" s="278"/>
      <c r="H170" s="278" t="s">
        <v>651</v>
      </c>
      <c r="I170" s="278" t="s">
        <v>603</v>
      </c>
      <c r="J170" s="278" t="s">
        <v>652</v>
      </c>
      <c r="K170" s="326"/>
    </row>
    <row r="171" s="1" customFormat="1" ht="15" customHeight="1">
      <c r="B171" s="303"/>
      <c r="C171" s="278" t="s">
        <v>549</v>
      </c>
      <c r="D171" s="278"/>
      <c r="E171" s="278"/>
      <c r="F171" s="301" t="s">
        <v>601</v>
      </c>
      <c r="G171" s="278"/>
      <c r="H171" s="278" t="s">
        <v>668</v>
      </c>
      <c r="I171" s="278" t="s">
        <v>603</v>
      </c>
      <c r="J171" s="278" t="s">
        <v>652</v>
      </c>
      <c r="K171" s="326"/>
    </row>
    <row r="172" s="1" customFormat="1" ht="15" customHeight="1">
      <c r="B172" s="303"/>
      <c r="C172" s="278" t="s">
        <v>606</v>
      </c>
      <c r="D172" s="278"/>
      <c r="E172" s="278"/>
      <c r="F172" s="301" t="s">
        <v>607</v>
      </c>
      <c r="G172" s="278"/>
      <c r="H172" s="278" t="s">
        <v>668</v>
      </c>
      <c r="I172" s="278" t="s">
        <v>603</v>
      </c>
      <c r="J172" s="278">
        <v>50</v>
      </c>
      <c r="K172" s="326"/>
    </row>
    <row r="173" s="1" customFormat="1" ht="15" customHeight="1">
      <c r="B173" s="303"/>
      <c r="C173" s="278" t="s">
        <v>609</v>
      </c>
      <c r="D173" s="278"/>
      <c r="E173" s="278"/>
      <c r="F173" s="301" t="s">
        <v>601</v>
      </c>
      <c r="G173" s="278"/>
      <c r="H173" s="278" t="s">
        <v>668</v>
      </c>
      <c r="I173" s="278" t="s">
        <v>611</v>
      </c>
      <c r="J173" s="278"/>
      <c r="K173" s="326"/>
    </row>
    <row r="174" s="1" customFormat="1" ht="15" customHeight="1">
      <c r="B174" s="303"/>
      <c r="C174" s="278" t="s">
        <v>620</v>
      </c>
      <c r="D174" s="278"/>
      <c r="E174" s="278"/>
      <c r="F174" s="301" t="s">
        <v>607</v>
      </c>
      <c r="G174" s="278"/>
      <c r="H174" s="278" t="s">
        <v>668</v>
      </c>
      <c r="I174" s="278" t="s">
        <v>603</v>
      </c>
      <c r="J174" s="278">
        <v>50</v>
      </c>
      <c r="K174" s="326"/>
    </row>
    <row r="175" s="1" customFormat="1" ht="15" customHeight="1">
      <c r="B175" s="303"/>
      <c r="C175" s="278" t="s">
        <v>628</v>
      </c>
      <c r="D175" s="278"/>
      <c r="E175" s="278"/>
      <c r="F175" s="301" t="s">
        <v>607</v>
      </c>
      <c r="G175" s="278"/>
      <c r="H175" s="278" t="s">
        <v>668</v>
      </c>
      <c r="I175" s="278" t="s">
        <v>603</v>
      </c>
      <c r="J175" s="278">
        <v>50</v>
      </c>
      <c r="K175" s="326"/>
    </row>
    <row r="176" s="1" customFormat="1" ht="15" customHeight="1">
      <c r="B176" s="303"/>
      <c r="C176" s="278" t="s">
        <v>626</v>
      </c>
      <c r="D176" s="278"/>
      <c r="E176" s="278"/>
      <c r="F176" s="301" t="s">
        <v>607</v>
      </c>
      <c r="G176" s="278"/>
      <c r="H176" s="278" t="s">
        <v>668</v>
      </c>
      <c r="I176" s="278" t="s">
        <v>603</v>
      </c>
      <c r="J176" s="278">
        <v>50</v>
      </c>
      <c r="K176" s="326"/>
    </row>
    <row r="177" s="1" customFormat="1" ht="15" customHeight="1">
      <c r="B177" s="303"/>
      <c r="C177" s="278" t="s">
        <v>104</v>
      </c>
      <c r="D177" s="278"/>
      <c r="E177" s="278"/>
      <c r="F177" s="301" t="s">
        <v>601</v>
      </c>
      <c r="G177" s="278"/>
      <c r="H177" s="278" t="s">
        <v>669</v>
      </c>
      <c r="I177" s="278" t="s">
        <v>670</v>
      </c>
      <c r="J177" s="278"/>
      <c r="K177" s="326"/>
    </row>
    <row r="178" s="1" customFormat="1" ht="15" customHeight="1">
      <c r="B178" s="303"/>
      <c r="C178" s="278" t="s">
        <v>56</v>
      </c>
      <c r="D178" s="278"/>
      <c r="E178" s="278"/>
      <c r="F178" s="301" t="s">
        <v>601</v>
      </c>
      <c r="G178" s="278"/>
      <c r="H178" s="278" t="s">
        <v>671</v>
      </c>
      <c r="I178" s="278" t="s">
        <v>672</v>
      </c>
      <c r="J178" s="278">
        <v>1</v>
      </c>
      <c r="K178" s="326"/>
    </row>
    <row r="179" s="1" customFormat="1" ht="15" customHeight="1">
      <c r="B179" s="303"/>
      <c r="C179" s="278" t="s">
        <v>52</v>
      </c>
      <c r="D179" s="278"/>
      <c r="E179" s="278"/>
      <c r="F179" s="301" t="s">
        <v>601</v>
      </c>
      <c r="G179" s="278"/>
      <c r="H179" s="278" t="s">
        <v>673</v>
      </c>
      <c r="I179" s="278" t="s">
        <v>603</v>
      </c>
      <c r="J179" s="278">
        <v>20</v>
      </c>
      <c r="K179" s="326"/>
    </row>
    <row r="180" s="1" customFormat="1" ht="15" customHeight="1">
      <c r="B180" s="303"/>
      <c r="C180" s="278" t="s">
        <v>53</v>
      </c>
      <c r="D180" s="278"/>
      <c r="E180" s="278"/>
      <c r="F180" s="301" t="s">
        <v>601</v>
      </c>
      <c r="G180" s="278"/>
      <c r="H180" s="278" t="s">
        <v>674</v>
      </c>
      <c r="I180" s="278" t="s">
        <v>603</v>
      </c>
      <c r="J180" s="278">
        <v>255</v>
      </c>
      <c r="K180" s="326"/>
    </row>
    <row r="181" s="1" customFormat="1" ht="15" customHeight="1">
      <c r="B181" s="303"/>
      <c r="C181" s="278" t="s">
        <v>105</v>
      </c>
      <c r="D181" s="278"/>
      <c r="E181" s="278"/>
      <c r="F181" s="301" t="s">
        <v>601</v>
      </c>
      <c r="G181" s="278"/>
      <c r="H181" s="278" t="s">
        <v>565</v>
      </c>
      <c r="I181" s="278" t="s">
        <v>603</v>
      </c>
      <c r="J181" s="278">
        <v>10</v>
      </c>
      <c r="K181" s="326"/>
    </row>
    <row r="182" s="1" customFormat="1" ht="15" customHeight="1">
      <c r="B182" s="303"/>
      <c r="C182" s="278" t="s">
        <v>106</v>
      </c>
      <c r="D182" s="278"/>
      <c r="E182" s="278"/>
      <c r="F182" s="301" t="s">
        <v>601</v>
      </c>
      <c r="G182" s="278"/>
      <c r="H182" s="278" t="s">
        <v>675</v>
      </c>
      <c r="I182" s="278" t="s">
        <v>636</v>
      </c>
      <c r="J182" s="278"/>
      <c r="K182" s="326"/>
    </row>
    <row r="183" s="1" customFormat="1" ht="15" customHeight="1">
      <c r="B183" s="303"/>
      <c r="C183" s="278" t="s">
        <v>676</v>
      </c>
      <c r="D183" s="278"/>
      <c r="E183" s="278"/>
      <c r="F183" s="301" t="s">
        <v>601</v>
      </c>
      <c r="G183" s="278"/>
      <c r="H183" s="278" t="s">
        <v>677</v>
      </c>
      <c r="I183" s="278" t="s">
        <v>636</v>
      </c>
      <c r="J183" s="278"/>
      <c r="K183" s="326"/>
    </row>
    <row r="184" s="1" customFormat="1" ht="15" customHeight="1">
      <c r="B184" s="303"/>
      <c r="C184" s="278" t="s">
        <v>665</v>
      </c>
      <c r="D184" s="278"/>
      <c r="E184" s="278"/>
      <c r="F184" s="301" t="s">
        <v>601</v>
      </c>
      <c r="G184" s="278"/>
      <c r="H184" s="278" t="s">
        <v>678</v>
      </c>
      <c r="I184" s="278" t="s">
        <v>636</v>
      </c>
      <c r="J184" s="278"/>
      <c r="K184" s="326"/>
    </row>
    <row r="185" s="1" customFormat="1" ht="15" customHeight="1">
      <c r="B185" s="303"/>
      <c r="C185" s="278" t="s">
        <v>108</v>
      </c>
      <c r="D185" s="278"/>
      <c r="E185" s="278"/>
      <c r="F185" s="301" t="s">
        <v>607</v>
      </c>
      <c r="G185" s="278"/>
      <c r="H185" s="278" t="s">
        <v>679</v>
      </c>
      <c r="I185" s="278" t="s">
        <v>603</v>
      </c>
      <c r="J185" s="278">
        <v>50</v>
      </c>
      <c r="K185" s="326"/>
    </row>
    <row r="186" s="1" customFormat="1" ht="15" customHeight="1">
      <c r="B186" s="303"/>
      <c r="C186" s="278" t="s">
        <v>680</v>
      </c>
      <c r="D186" s="278"/>
      <c r="E186" s="278"/>
      <c r="F186" s="301" t="s">
        <v>607</v>
      </c>
      <c r="G186" s="278"/>
      <c r="H186" s="278" t="s">
        <v>681</v>
      </c>
      <c r="I186" s="278" t="s">
        <v>682</v>
      </c>
      <c r="J186" s="278"/>
      <c r="K186" s="326"/>
    </row>
    <row r="187" s="1" customFormat="1" ht="15" customHeight="1">
      <c r="B187" s="303"/>
      <c r="C187" s="278" t="s">
        <v>683</v>
      </c>
      <c r="D187" s="278"/>
      <c r="E187" s="278"/>
      <c r="F187" s="301" t="s">
        <v>607</v>
      </c>
      <c r="G187" s="278"/>
      <c r="H187" s="278" t="s">
        <v>684</v>
      </c>
      <c r="I187" s="278" t="s">
        <v>682</v>
      </c>
      <c r="J187" s="278"/>
      <c r="K187" s="326"/>
    </row>
    <row r="188" s="1" customFormat="1" ht="15" customHeight="1">
      <c r="B188" s="303"/>
      <c r="C188" s="278" t="s">
        <v>685</v>
      </c>
      <c r="D188" s="278"/>
      <c r="E188" s="278"/>
      <c r="F188" s="301" t="s">
        <v>607</v>
      </c>
      <c r="G188" s="278"/>
      <c r="H188" s="278" t="s">
        <v>686</v>
      </c>
      <c r="I188" s="278" t="s">
        <v>682</v>
      </c>
      <c r="J188" s="278"/>
      <c r="K188" s="326"/>
    </row>
    <row r="189" s="1" customFormat="1" ht="15" customHeight="1">
      <c r="B189" s="303"/>
      <c r="C189" s="339" t="s">
        <v>687</v>
      </c>
      <c r="D189" s="278"/>
      <c r="E189" s="278"/>
      <c r="F189" s="301" t="s">
        <v>607</v>
      </c>
      <c r="G189" s="278"/>
      <c r="H189" s="278" t="s">
        <v>688</v>
      </c>
      <c r="I189" s="278" t="s">
        <v>689</v>
      </c>
      <c r="J189" s="340" t="s">
        <v>690</v>
      </c>
      <c r="K189" s="326"/>
    </row>
    <row r="190" s="16" customFormat="1" ht="15" customHeight="1">
      <c r="B190" s="341"/>
      <c r="C190" s="342" t="s">
        <v>691</v>
      </c>
      <c r="D190" s="343"/>
      <c r="E190" s="343"/>
      <c r="F190" s="344" t="s">
        <v>607</v>
      </c>
      <c r="G190" s="343"/>
      <c r="H190" s="343" t="s">
        <v>692</v>
      </c>
      <c r="I190" s="343" t="s">
        <v>689</v>
      </c>
      <c r="J190" s="345" t="s">
        <v>690</v>
      </c>
      <c r="K190" s="346"/>
    </row>
    <row r="191" s="1" customFormat="1" ht="15" customHeight="1">
      <c r="B191" s="303"/>
      <c r="C191" s="339" t="s">
        <v>41</v>
      </c>
      <c r="D191" s="278"/>
      <c r="E191" s="278"/>
      <c r="F191" s="301" t="s">
        <v>601</v>
      </c>
      <c r="G191" s="278"/>
      <c r="H191" s="275" t="s">
        <v>693</v>
      </c>
      <c r="I191" s="278" t="s">
        <v>694</v>
      </c>
      <c r="J191" s="278"/>
      <c r="K191" s="326"/>
    </row>
    <row r="192" s="1" customFormat="1" ht="15" customHeight="1">
      <c r="B192" s="303"/>
      <c r="C192" s="339" t="s">
        <v>695</v>
      </c>
      <c r="D192" s="278"/>
      <c r="E192" s="278"/>
      <c r="F192" s="301" t="s">
        <v>601</v>
      </c>
      <c r="G192" s="278"/>
      <c r="H192" s="278" t="s">
        <v>696</v>
      </c>
      <c r="I192" s="278" t="s">
        <v>636</v>
      </c>
      <c r="J192" s="278"/>
      <c r="K192" s="326"/>
    </row>
    <row r="193" s="1" customFormat="1" ht="15" customHeight="1">
      <c r="B193" s="303"/>
      <c r="C193" s="339" t="s">
        <v>697</v>
      </c>
      <c r="D193" s="278"/>
      <c r="E193" s="278"/>
      <c r="F193" s="301" t="s">
        <v>601</v>
      </c>
      <c r="G193" s="278"/>
      <c r="H193" s="278" t="s">
        <v>698</v>
      </c>
      <c r="I193" s="278" t="s">
        <v>636</v>
      </c>
      <c r="J193" s="278"/>
      <c r="K193" s="326"/>
    </row>
    <row r="194" s="1" customFormat="1" ht="15" customHeight="1">
      <c r="B194" s="303"/>
      <c r="C194" s="339" t="s">
        <v>699</v>
      </c>
      <c r="D194" s="278"/>
      <c r="E194" s="278"/>
      <c r="F194" s="301" t="s">
        <v>607</v>
      </c>
      <c r="G194" s="278"/>
      <c r="H194" s="278" t="s">
        <v>700</v>
      </c>
      <c r="I194" s="278" t="s">
        <v>636</v>
      </c>
      <c r="J194" s="278"/>
      <c r="K194" s="326"/>
    </row>
    <row r="195" s="1" customFormat="1" ht="15" customHeight="1">
      <c r="B195" s="332"/>
      <c r="C195" s="347"/>
      <c r="D195" s="312"/>
      <c r="E195" s="312"/>
      <c r="F195" s="312"/>
      <c r="G195" s="312"/>
      <c r="H195" s="312"/>
      <c r="I195" s="312"/>
      <c r="J195" s="312"/>
      <c r="K195" s="333"/>
    </row>
    <row r="196" s="1" customFormat="1" ht="18.75" customHeight="1">
      <c r="B196" s="314"/>
      <c r="C196" s="324"/>
      <c r="D196" s="324"/>
      <c r="E196" s="324"/>
      <c r="F196" s="334"/>
      <c r="G196" s="324"/>
      <c r="H196" s="324"/>
      <c r="I196" s="324"/>
      <c r="J196" s="324"/>
      <c r="K196" s="314"/>
    </row>
    <row r="197" s="1" customFormat="1" ht="18.75" customHeight="1">
      <c r="B197" s="314"/>
      <c r="C197" s="324"/>
      <c r="D197" s="324"/>
      <c r="E197" s="324"/>
      <c r="F197" s="334"/>
      <c r="G197" s="324"/>
      <c r="H197" s="324"/>
      <c r="I197" s="324"/>
      <c r="J197" s="324"/>
      <c r="K197" s="314"/>
    </row>
    <row r="198" s="1" customFormat="1" ht="18.75" customHeight="1">
      <c r="B198" s="286"/>
      <c r="C198" s="286"/>
      <c r="D198" s="286"/>
      <c r="E198" s="286"/>
      <c r="F198" s="286"/>
      <c r="G198" s="286"/>
      <c r="H198" s="286"/>
      <c r="I198" s="286"/>
      <c r="J198" s="286"/>
      <c r="K198" s="286"/>
    </row>
    <row r="199" s="1" customFormat="1" ht="13.5">
      <c r="B199" s="265"/>
      <c r="C199" s="266"/>
      <c r="D199" s="266"/>
      <c r="E199" s="266"/>
      <c r="F199" s="266"/>
      <c r="G199" s="266"/>
      <c r="H199" s="266"/>
      <c r="I199" s="266"/>
      <c r="J199" s="266"/>
      <c r="K199" s="267"/>
    </row>
    <row r="200" s="1" customFormat="1" ht="21">
      <c r="B200" s="268"/>
      <c r="C200" s="269" t="s">
        <v>701</v>
      </c>
      <c r="D200" s="269"/>
      <c r="E200" s="269"/>
      <c r="F200" s="269"/>
      <c r="G200" s="269"/>
      <c r="H200" s="269"/>
      <c r="I200" s="269"/>
      <c r="J200" s="269"/>
      <c r="K200" s="270"/>
    </row>
    <row r="201" s="1" customFormat="1" ht="25.5" customHeight="1">
      <c r="B201" s="268"/>
      <c r="C201" s="348" t="s">
        <v>702</v>
      </c>
      <c r="D201" s="348"/>
      <c r="E201" s="348"/>
      <c r="F201" s="348" t="s">
        <v>703</v>
      </c>
      <c r="G201" s="349"/>
      <c r="H201" s="348" t="s">
        <v>704</v>
      </c>
      <c r="I201" s="348"/>
      <c r="J201" s="348"/>
      <c r="K201" s="270"/>
    </row>
    <row r="202" s="1" customFormat="1" ht="5.25" customHeight="1">
      <c r="B202" s="303"/>
      <c r="C202" s="298"/>
      <c r="D202" s="298"/>
      <c r="E202" s="298"/>
      <c r="F202" s="298"/>
      <c r="G202" s="324"/>
      <c r="H202" s="298"/>
      <c r="I202" s="298"/>
      <c r="J202" s="298"/>
      <c r="K202" s="326"/>
    </row>
    <row r="203" s="1" customFormat="1" ht="15" customHeight="1">
      <c r="B203" s="303"/>
      <c r="C203" s="278" t="s">
        <v>694</v>
      </c>
      <c r="D203" s="278"/>
      <c r="E203" s="278"/>
      <c r="F203" s="301" t="s">
        <v>42</v>
      </c>
      <c r="G203" s="278"/>
      <c r="H203" s="278" t="s">
        <v>705</v>
      </c>
      <c r="I203" s="278"/>
      <c r="J203" s="278"/>
      <c r="K203" s="326"/>
    </row>
    <row r="204" s="1" customFormat="1" ht="15" customHeight="1">
      <c r="B204" s="303"/>
      <c r="C204" s="278"/>
      <c r="D204" s="278"/>
      <c r="E204" s="278"/>
      <c r="F204" s="301" t="s">
        <v>43</v>
      </c>
      <c r="G204" s="278"/>
      <c r="H204" s="278" t="s">
        <v>706</v>
      </c>
      <c r="I204" s="278"/>
      <c r="J204" s="278"/>
      <c r="K204" s="326"/>
    </row>
    <row r="205" s="1" customFormat="1" ht="15" customHeight="1">
      <c r="B205" s="303"/>
      <c r="C205" s="278"/>
      <c r="D205" s="278"/>
      <c r="E205" s="278"/>
      <c r="F205" s="301" t="s">
        <v>46</v>
      </c>
      <c r="G205" s="278"/>
      <c r="H205" s="278" t="s">
        <v>707</v>
      </c>
      <c r="I205" s="278"/>
      <c r="J205" s="278"/>
      <c r="K205" s="326"/>
    </row>
    <row r="206" s="1" customFormat="1" ht="15" customHeight="1">
      <c r="B206" s="303"/>
      <c r="C206" s="278"/>
      <c r="D206" s="278"/>
      <c r="E206" s="278"/>
      <c r="F206" s="301" t="s">
        <v>44</v>
      </c>
      <c r="G206" s="278"/>
      <c r="H206" s="278" t="s">
        <v>708</v>
      </c>
      <c r="I206" s="278"/>
      <c r="J206" s="278"/>
      <c r="K206" s="326"/>
    </row>
    <row r="207" s="1" customFormat="1" ht="15" customHeight="1">
      <c r="B207" s="303"/>
      <c r="C207" s="278"/>
      <c r="D207" s="278"/>
      <c r="E207" s="278"/>
      <c r="F207" s="301" t="s">
        <v>45</v>
      </c>
      <c r="G207" s="278"/>
      <c r="H207" s="278" t="s">
        <v>709</v>
      </c>
      <c r="I207" s="278"/>
      <c r="J207" s="278"/>
      <c r="K207" s="326"/>
    </row>
    <row r="208" s="1" customFormat="1" ht="15" customHeight="1">
      <c r="B208" s="303"/>
      <c r="C208" s="278"/>
      <c r="D208" s="278"/>
      <c r="E208" s="278"/>
      <c r="F208" s="301"/>
      <c r="G208" s="278"/>
      <c r="H208" s="278"/>
      <c r="I208" s="278"/>
      <c r="J208" s="278"/>
      <c r="K208" s="326"/>
    </row>
    <row r="209" s="1" customFormat="1" ht="15" customHeight="1">
      <c r="B209" s="303"/>
      <c r="C209" s="278" t="s">
        <v>648</v>
      </c>
      <c r="D209" s="278"/>
      <c r="E209" s="278"/>
      <c r="F209" s="301" t="s">
        <v>78</v>
      </c>
      <c r="G209" s="278"/>
      <c r="H209" s="278" t="s">
        <v>710</v>
      </c>
      <c r="I209" s="278"/>
      <c r="J209" s="278"/>
      <c r="K209" s="326"/>
    </row>
    <row r="210" s="1" customFormat="1" ht="15" customHeight="1">
      <c r="B210" s="303"/>
      <c r="C210" s="278"/>
      <c r="D210" s="278"/>
      <c r="E210" s="278"/>
      <c r="F210" s="301" t="s">
        <v>543</v>
      </c>
      <c r="G210" s="278"/>
      <c r="H210" s="278" t="s">
        <v>544</v>
      </c>
      <c r="I210" s="278"/>
      <c r="J210" s="278"/>
      <c r="K210" s="326"/>
    </row>
    <row r="211" s="1" customFormat="1" ht="15" customHeight="1">
      <c r="B211" s="303"/>
      <c r="C211" s="278"/>
      <c r="D211" s="278"/>
      <c r="E211" s="278"/>
      <c r="F211" s="301" t="s">
        <v>541</v>
      </c>
      <c r="G211" s="278"/>
      <c r="H211" s="278" t="s">
        <v>711</v>
      </c>
      <c r="I211" s="278"/>
      <c r="J211" s="278"/>
      <c r="K211" s="326"/>
    </row>
    <row r="212" s="1" customFormat="1" ht="15" customHeight="1">
      <c r="B212" s="350"/>
      <c r="C212" s="278"/>
      <c r="D212" s="278"/>
      <c r="E212" s="278"/>
      <c r="F212" s="301" t="s">
        <v>545</v>
      </c>
      <c r="G212" s="339"/>
      <c r="H212" s="330" t="s">
        <v>546</v>
      </c>
      <c r="I212" s="330"/>
      <c r="J212" s="330"/>
      <c r="K212" s="351"/>
    </row>
    <row r="213" s="1" customFormat="1" ht="15" customHeight="1">
      <c r="B213" s="350"/>
      <c r="C213" s="278"/>
      <c r="D213" s="278"/>
      <c r="E213" s="278"/>
      <c r="F213" s="301" t="s">
        <v>547</v>
      </c>
      <c r="G213" s="339"/>
      <c r="H213" s="330" t="s">
        <v>83</v>
      </c>
      <c r="I213" s="330"/>
      <c r="J213" s="330"/>
      <c r="K213" s="351"/>
    </row>
    <row r="214" s="1" customFormat="1" ht="15" customHeight="1">
      <c r="B214" s="350"/>
      <c r="C214" s="278"/>
      <c r="D214" s="278"/>
      <c r="E214" s="278"/>
      <c r="F214" s="301"/>
      <c r="G214" s="339"/>
      <c r="H214" s="330"/>
      <c r="I214" s="330"/>
      <c r="J214" s="330"/>
      <c r="K214" s="351"/>
    </row>
    <row r="215" s="1" customFormat="1" ht="15" customHeight="1">
      <c r="B215" s="350"/>
      <c r="C215" s="278" t="s">
        <v>672</v>
      </c>
      <c r="D215" s="278"/>
      <c r="E215" s="278"/>
      <c r="F215" s="301">
        <v>1</v>
      </c>
      <c r="G215" s="339"/>
      <c r="H215" s="330" t="s">
        <v>712</v>
      </c>
      <c r="I215" s="330"/>
      <c r="J215" s="330"/>
      <c r="K215" s="351"/>
    </row>
    <row r="216" s="1" customFormat="1" ht="15" customHeight="1">
      <c r="B216" s="350"/>
      <c r="C216" s="278"/>
      <c r="D216" s="278"/>
      <c r="E216" s="278"/>
      <c r="F216" s="301">
        <v>2</v>
      </c>
      <c r="G216" s="339"/>
      <c r="H216" s="330" t="s">
        <v>713</v>
      </c>
      <c r="I216" s="330"/>
      <c r="J216" s="330"/>
      <c r="K216" s="351"/>
    </row>
    <row r="217" s="1" customFormat="1" ht="15" customHeight="1">
      <c r="B217" s="350"/>
      <c r="C217" s="278"/>
      <c r="D217" s="278"/>
      <c r="E217" s="278"/>
      <c r="F217" s="301">
        <v>3</v>
      </c>
      <c r="G217" s="339"/>
      <c r="H217" s="330" t="s">
        <v>714</v>
      </c>
      <c r="I217" s="330"/>
      <c r="J217" s="330"/>
      <c r="K217" s="351"/>
    </row>
    <row r="218" s="1" customFormat="1" ht="15" customHeight="1">
      <c r="B218" s="350"/>
      <c r="C218" s="278"/>
      <c r="D218" s="278"/>
      <c r="E218" s="278"/>
      <c r="F218" s="301">
        <v>4</v>
      </c>
      <c r="G218" s="339"/>
      <c r="H218" s="330" t="s">
        <v>715</v>
      </c>
      <c r="I218" s="330"/>
      <c r="J218" s="330"/>
      <c r="K218" s="351"/>
    </row>
    <row r="219" s="1" customFormat="1" ht="12.75" customHeight="1">
      <c r="B219" s="352"/>
      <c r="C219" s="353"/>
      <c r="D219" s="353"/>
      <c r="E219" s="353"/>
      <c r="F219" s="353"/>
      <c r="G219" s="353"/>
      <c r="H219" s="353"/>
      <c r="I219" s="353"/>
      <c r="J219" s="353"/>
      <c r="K219" s="35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Habelová Markéta</dc:creator>
  <cp:lastModifiedBy>Habelová Markéta</cp:lastModifiedBy>
  <dcterms:created xsi:type="dcterms:W3CDTF">2025-07-31T07:36:26Z</dcterms:created>
  <dcterms:modified xsi:type="dcterms:W3CDTF">2025-07-31T07:36:35Z</dcterms:modified>
</cp:coreProperties>
</file>