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zivatel\Desktop\Rozpočty\2025\RIPS\Mezilesí\oprava\"/>
    </mc:Choice>
  </mc:AlternateContent>
  <xr:revisionPtr revIDLastSave="0" documentId="13_ncr:1_{077D2310-2220-492C-9924-9AB701F2C0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01.1 - SO 01.1 Stavební část" sheetId="2" r:id="rId2"/>
    <sheet name="01.2 - SO 01.2 ZTI" sheetId="3" r:id="rId3"/>
    <sheet name="01.3 - SO 01.3 Elektroins..." sheetId="4" r:id="rId4"/>
    <sheet name="01.4 - SO 01.4 VZT" sheetId="5" r:id="rId5"/>
    <sheet name="01.5 - SO 01.5 Likvidace ..." sheetId="6" r:id="rId6"/>
    <sheet name="901 - VON" sheetId="7" r:id="rId7"/>
  </sheets>
  <definedNames>
    <definedName name="_xlnm._FilterDatabase" localSheetId="1" hidden="1">'01.1 - SO 01.1 Stavební část'!$C$131:$K$374</definedName>
    <definedName name="_xlnm._FilterDatabase" localSheetId="2" hidden="1">'01.2 - SO 01.2 ZTI'!$C$119:$K$175</definedName>
    <definedName name="_xlnm._FilterDatabase" localSheetId="3" hidden="1">'01.3 - SO 01.3 Elektroins...'!$C$118:$K$137</definedName>
    <definedName name="_xlnm._FilterDatabase" localSheetId="4" hidden="1">'01.4 - SO 01.4 VZT'!$C$120:$K$167</definedName>
    <definedName name="_xlnm._FilterDatabase" localSheetId="5" hidden="1">'01.5 - SO 01.5 Likvidace ...'!$C$116:$K$132</definedName>
    <definedName name="_xlnm._FilterDatabase" localSheetId="6" hidden="1">'901 - VON'!$C$117:$K$132</definedName>
    <definedName name="_xlnm.Print_Titles" localSheetId="1">'01.1 - SO 01.1 Stavební část'!$131:$131</definedName>
    <definedName name="_xlnm.Print_Titles" localSheetId="2">'01.2 - SO 01.2 ZTI'!$119:$119</definedName>
    <definedName name="_xlnm.Print_Titles" localSheetId="3">'01.3 - SO 01.3 Elektroins...'!$118:$118</definedName>
    <definedName name="_xlnm.Print_Titles" localSheetId="4">'01.4 - SO 01.4 VZT'!$120:$120</definedName>
    <definedName name="_xlnm.Print_Titles" localSheetId="5">'01.5 - SO 01.5 Likvidace ...'!$116:$116</definedName>
    <definedName name="_xlnm.Print_Titles" localSheetId="6">'901 - VON'!$117:$117</definedName>
    <definedName name="_xlnm.Print_Titles" localSheetId="0">'Rekapitulace stavby'!$92:$92</definedName>
    <definedName name="_xlnm.Print_Area" localSheetId="1">'01.1 - SO 01.1 Stavební část'!$C$4:$J$76,'01.1 - SO 01.1 Stavební část'!$C$82:$J$113,'01.1 - SO 01.1 Stavební část'!$C$119:$J$374</definedName>
    <definedName name="_xlnm.Print_Area" localSheetId="2">'01.2 - SO 01.2 ZTI'!$C$4:$J$76,'01.2 - SO 01.2 ZTI'!$C$82:$J$101,'01.2 - SO 01.2 ZTI'!$C$107:$J$175</definedName>
    <definedName name="_xlnm.Print_Area" localSheetId="3">'01.3 - SO 01.3 Elektroins...'!$C$4:$J$76,'01.3 - SO 01.3 Elektroins...'!$C$82:$J$100,'01.3 - SO 01.3 Elektroins...'!$C$106:$J$137</definedName>
    <definedName name="_xlnm.Print_Area" localSheetId="4">'01.4 - SO 01.4 VZT'!$C$4:$J$76,'01.4 - SO 01.4 VZT'!$C$82:$J$102,'01.4 - SO 01.4 VZT'!$C$108:$J$167</definedName>
    <definedName name="_xlnm.Print_Area" localSheetId="5">'01.5 - SO 01.5 Likvidace ...'!$C$4:$J$76,'01.5 - SO 01.5 Likvidace ...'!$C$82:$J$98,'01.5 - SO 01.5 Likvidace ...'!$C$104:$J$132</definedName>
    <definedName name="_xlnm.Print_Area" localSheetId="6">'901 - VON'!$C$4:$J$76,'901 - VON'!$C$82:$J$99,'901 - VON'!$C$105:$J$132</definedName>
    <definedName name="_xlnm.Print_Area" localSheetId="0">'Rekapitulace stavby'!$D$4:$AO$76,'Rekapitulace stavby'!$C$82:$AQ$101</definedName>
  </definedNames>
  <calcPr calcId="181029"/>
</workbook>
</file>

<file path=xl/calcChain.xml><?xml version="1.0" encoding="utf-8"?>
<calcChain xmlns="http://schemas.openxmlformats.org/spreadsheetml/2006/main">
  <c r="J37" i="7" l="1"/>
  <c r="J36" i="7"/>
  <c r="AY100" i="1" s="1"/>
  <c r="J35" i="7"/>
  <c r="AX100" i="1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BI124" i="7"/>
  <c r="BH124" i="7"/>
  <c r="BG124" i="7"/>
  <c r="BE124" i="7"/>
  <c r="T124" i="7"/>
  <c r="R124" i="7"/>
  <c r="P124" i="7"/>
  <c r="BI123" i="7"/>
  <c r="BH123" i="7"/>
  <c r="BG123" i="7"/>
  <c r="BE123" i="7"/>
  <c r="T123" i="7"/>
  <c r="R123" i="7"/>
  <c r="P123" i="7"/>
  <c r="BI122" i="7"/>
  <c r="BH122" i="7"/>
  <c r="BG122" i="7"/>
  <c r="BE122" i="7"/>
  <c r="T122" i="7"/>
  <c r="R122" i="7"/>
  <c r="P122" i="7"/>
  <c r="BI121" i="7"/>
  <c r="BH121" i="7"/>
  <c r="BG121" i="7"/>
  <c r="BE121" i="7"/>
  <c r="T121" i="7"/>
  <c r="R121" i="7"/>
  <c r="P121" i="7"/>
  <c r="F112" i="7"/>
  <c r="E110" i="7"/>
  <c r="F89" i="7"/>
  <c r="E87" i="7"/>
  <c r="J24" i="7"/>
  <c r="E24" i="7"/>
  <c r="J92" i="7" s="1"/>
  <c r="J23" i="7"/>
  <c r="J21" i="7"/>
  <c r="E21" i="7"/>
  <c r="J91" i="7" s="1"/>
  <c r="J20" i="7"/>
  <c r="J18" i="7"/>
  <c r="E18" i="7"/>
  <c r="F92" i="7"/>
  <c r="J17" i="7"/>
  <c r="J15" i="7"/>
  <c r="E15" i="7"/>
  <c r="F114" i="7" s="1"/>
  <c r="J14" i="7"/>
  <c r="J12" i="7"/>
  <c r="J112" i="7"/>
  <c r="E7" i="7"/>
  <c r="E85" i="7"/>
  <c r="J37" i="6"/>
  <c r="J36" i="6"/>
  <c r="AY99" i="1"/>
  <c r="J35" i="6"/>
  <c r="AX99" i="1" s="1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BI124" i="6"/>
  <c r="BH124" i="6"/>
  <c r="BG124" i="6"/>
  <c r="BE124" i="6"/>
  <c r="T124" i="6"/>
  <c r="R124" i="6"/>
  <c r="P124" i="6"/>
  <c r="BI123" i="6"/>
  <c r="BH123" i="6"/>
  <c r="BG123" i="6"/>
  <c r="BE123" i="6"/>
  <c r="T123" i="6"/>
  <c r="R123" i="6"/>
  <c r="P123" i="6"/>
  <c r="BI122" i="6"/>
  <c r="BH122" i="6"/>
  <c r="BG122" i="6"/>
  <c r="BE122" i="6"/>
  <c r="T122" i="6"/>
  <c r="R122" i="6"/>
  <c r="P122" i="6"/>
  <c r="BI121" i="6"/>
  <c r="BH121" i="6"/>
  <c r="BG121" i="6"/>
  <c r="BE121" i="6"/>
  <c r="T121" i="6"/>
  <c r="R121" i="6"/>
  <c r="P121" i="6"/>
  <c r="BI120" i="6"/>
  <c r="BH120" i="6"/>
  <c r="BG120" i="6"/>
  <c r="BE120" i="6"/>
  <c r="T120" i="6"/>
  <c r="R120" i="6"/>
  <c r="P120" i="6"/>
  <c r="BI119" i="6"/>
  <c r="BH119" i="6"/>
  <c r="BG119" i="6"/>
  <c r="BE119" i="6"/>
  <c r="T119" i="6"/>
  <c r="R119" i="6"/>
  <c r="P119" i="6"/>
  <c r="F111" i="6"/>
  <c r="E109" i="6"/>
  <c r="F89" i="6"/>
  <c r="E87" i="6"/>
  <c r="J24" i="6"/>
  <c r="E24" i="6"/>
  <c r="J114" i="6" s="1"/>
  <c r="J23" i="6"/>
  <c r="J21" i="6"/>
  <c r="E21" i="6"/>
  <c r="J91" i="6"/>
  <c r="J20" i="6"/>
  <c r="J18" i="6"/>
  <c r="E18" i="6"/>
  <c r="F92" i="6"/>
  <c r="J17" i="6"/>
  <c r="J15" i="6"/>
  <c r="E15" i="6"/>
  <c r="F91" i="6" s="1"/>
  <c r="J14" i="6"/>
  <c r="J12" i="6"/>
  <c r="J111" i="6" s="1"/>
  <c r="E7" i="6"/>
  <c r="E107" i="6" s="1"/>
  <c r="J37" i="5"/>
  <c r="J36" i="5"/>
  <c r="AY98" i="1"/>
  <c r="J35" i="5"/>
  <c r="AX98" i="1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BI124" i="5"/>
  <c r="BH124" i="5"/>
  <c r="BG124" i="5"/>
  <c r="BE124" i="5"/>
  <c r="T124" i="5"/>
  <c r="R124" i="5"/>
  <c r="P124" i="5"/>
  <c r="BI123" i="5"/>
  <c r="BH123" i="5"/>
  <c r="BG123" i="5"/>
  <c r="BE123" i="5"/>
  <c r="T123" i="5"/>
  <c r="R123" i="5"/>
  <c r="P123" i="5"/>
  <c r="F115" i="5"/>
  <c r="E113" i="5"/>
  <c r="F89" i="5"/>
  <c r="E87" i="5"/>
  <c r="J24" i="5"/>
  <c r="E24" i="5"/>
  <c r="J118" i="5"/>
  <c r="J23" i="5"/>
  <c r="J21" i="5"/>
  <c r="E21" i="5"/>
  <c r="J91" i="5"/>
  <c r="J20" i="5"/>
  <c r="J18" i="5"/>
  <c r="E18" i="5"/>
  <c r="F92" i="5" s="1"/>
  <c r="J17" i="5"/>
  <c r="J15" i="5"/>
  <c r="E15" i="5"/>
  <c r="F117" i="5"/>
  <c r="J14" i="5"/>
  <c r="J12" i="5"/>
  <c r="J89" i="5" s="1"/>
  <c r="E7" i="5"/>
  <c r="E85" i="5" s="1"/>
  <c r="J37" i="4"/>
  <c r="J36" i="4"/>
  <c r="AY97" i="1" s="1"/>
  <c r="J35" i="4"/>
  <c r="AX97" i="1" s="1"/>
  <c r="BI137" i="4"/>
  <c r="BH137" i="4"/>
  <c r="BG137" i="4"/>
  <c r="BE137" i="4"/>
  <c r="T137" i="4"/>
  <c r="T136" i="4"/>
  <c r="R137" i="4"/>
  <c r="R136" i="4"/>
  <c r="P137" i="4"/>
  <c r="P136" i="4" s="1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BI123" i="4"/>
  <c r="BH123" i="4"/>
  <c r="BG123" i="4"/>
  <c r="BE123" i="4"/>
  <c r="T123" i="4"/>
  <c r="R123" i="4"/>
  <c r="P123" i="4"/>
  <c r="BI122" i="4"/>
  <c r="BH122" i="4"/>
  <c r="BG122" i="4"/>
  <c r="BE122" i="4"/>
  <c r="T122" i="4"/>
  <c r="R122" i="4"/>
  <c r="P122" i="4"/>
  <c r="BI121" i="4"/>
  <c r="BH121" i="4"/>
  <c r="BG121" i="4"/>
  <c r="BE121" i="4"/>
  <c r="T121" i="4"/>
  <c r="R121" i="4"/>
  <c r="P121" i="4"/>
  <c r="F113" i="4"/>
  <c r="E111" i="4"/>
  <c r="F89" i="4"/>
  <c r="E87" i="4"/>
  <c r="J24" i="4"/>
  <c r="E24" i="4"/>
  <c r="J116" i="4" s="1"/>
  <c r="J23" i="4"/>
  <c r="J21" i="4"/>
  <c r="E21" i="4"/>
  <c r="J115" i="4"/>
  <c r="J20" i="4"/>
  <c r="J18" i="4"/>
  <c r="E18" i="4"/>
  <c r="F116" i="4" s="1"/>
  <c r="J17" i="4"/>
  <c r="J15" i="4"/>
  <c r="E15" i="4"/>
  <c r="F91" i="4" s="1"/>
  <c r="J14" i="4"/>
  <c r="J12" i="4"/>
  <c r="J89" i="4"/>
  <c r="E7" i="4"/>
  <c r="E109" i="4" s="1"/>
  <c r="J37" i="3"/>
  <c r="J36" i="3"/>
  <c r="AY96" i="1" s="1"/>
  <c r="J35" i="3"/>
  <c r="AX96" i="1" s="1"/>
  <c r="BI173" i="3"/>
  <c r="BH173" i="3"/>
  <c r="BG173" i="3"/>
  <c r="BE173" i="3"/>
  <c r="T173" i="3"/>
  <c r="R173" i="3"/>
  <c r="P173" i="3"/>
  <c r="BI170" i="3"/>
  <c r="BH170" i="3"/>
  <c r="BG170" i="3"/>
  <c r="BE170" i="3"/>
  <c r="T170" i="3"/>
  <c r="R170" i="3"/>
  <c r="P170" i="3"/>
  <c r="BI167" i="3"/>
  <c r="BH167" i="3"/>
  <c r="BG167" i="3"/>
  <c r="BE167" i="3"/>
  <c r="T167" i="3"/>
  <c r="R167" i="3"/>
  <c r="P167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BI122" i="3"/>
  <c r="BH122" i="3"/>
  <c r="BG122" i="3"/>
  <c r="BE122" i="3"/>
  <c r="T122" i="3"/>
  <c r="R122" i="3"/>
  <c r="P122" i="3"/>
  <c r="F114" i="3"/>
  <c r="E112" i="3"/>
  <c r="F89" i="3"/>
  <c r="E87" i="3"/>
  <c r="J24" i="3"/>
  <c r="E24" i="3"/>
  <c r="J117" i="3" s="1"/>
  <c r="J23" i="3"/>
  <c r="J21" i="3"/>
  <c r="E21" i="3"/>
  <c r="J116" i="3" s="1"/>
  <c r="J20" i="3"/>
  <c r="J18" i="3"/>
  <c r="E18" i="3"/>
  <c r="F117" i="3" s="1"/>
  <c r="J17" i="3"/>
  <c r="J15" i="3"/>
  <c r="E15" i="3"/>
  <c r="F116" i="3" s="1"/>
  <c r="J14" i="3"/>
  <c r="J12" i="3"/>
  <c r="J89" i="3"/>
  <c r="E7" i="3"/>
  <c r="E85" i="3"/>
  <c r="J138" i="2"/>
  <c r="J37" i="2"/>
  <c r="J36" i="2"/>
  <c r="AY95" i="1"/>
  <c r="J35" i="2"/>
  <c r="AX95" i="1" s="1"/>
  <c r="BI370" i="2"/>
  <c r="BH370" i="2"/>
  <c r="BG370" i="2"/>
  <c r="BE370" i="2"/>
  <c r="T370" i="2"/>
  <c r="T369" i="2"/>
  <c r="R370" i="2"/>
  <c r="R369" i="2"/>
  <c r="P370" i="2"/>
  <c r="P369" i="2"/>
  <c r="BI368" i="2"/>
  <c r="BH368" i="2"/>
  <c r="BG368" i="2"/>
  <c r="BE368" i="2"/>
  <c r="T368" i="2"/>
  <c r="R368" i="2"/>
  <c r="P368" i="2"/>
  <c r="BI364" i="2"/>
  <c r="BH364" i="2"/>
  <c r="BG364" i="2"/>
  <c r="BE364" i="2"/>
  <c r="T364" i="2"/>
  <c r="R364" i="2"/>
  <c r="P364" i="2"/>
  <c r="BI362" i="2"/>
  <c r="BH362" i="2"/>
  <c r="BG362" i="2"/>
  <c r="BE362" i="2"/>
  <c r="T362" i="2"/>
  <c r="R362" i="2"/>
  <c r="P362" i="2"/>
  <c r="BI361" i="2"/>
  <c r="BH361" i="2"/>
  <c r="BG361" i="2"/>
  <c r="BE361" i="2"/>
  <c r="T361" i="2"/>
  <c r="R361" i="2"/>
  <c r="P361" i="2"/>
  <c r="BI358" i="2"/>
  <c r="BH358" i="2"/>
  <c r="BG358" i="2"/>
  <c r="BE358" i="2"/>
  <c r="T358" i="2"/>
  <c r="R358" i="2"/>
  <c r="P358" i="2"/>
  <c r="BI355" i="2"/>
  <c r="BH355" i="2"/>
  <c r="BG355" i="2"/>
  <c r="BE355" i="2"/>
  <c r="T355" i="2"/>
  <c r="R355" i="2"/>
  <c r="P355" i="2"/>
  <c r="BI352" i="2"/>
  <c r="BH352" i="2"/>
  <c r="BG352" i="2"/>
  <c r="BE352" i="2"/>
  <c r="T352" i="2"/>
  <c r="R352" i="2"/>
  <c r="P352" i="2"/>
  <c r="BI349" i="2"/>
  <c r="BH349" i="2"/>
  <c r="BG349" i="2"/>
  <c r="BE349" i="2"/>
  <c r="T349" i="2"/>
  <c r="R349" i="2"/>
  <c r="P349" i="2"/>
  <c r="BI347" i="2"/>
  <c r="BH347" i="2"/>
  <c r="BG347" i="2"/>
  <c r="BE347" i="2"/>
  <c r="T347" i="2"/>
  <c r="R347" i="2"/>
  <c r="P347" i="2"/>
  <c r="BI344" i="2"/>
  <c r="BH344" i="2"/>
  <c r="BG344" i="2"/>
  <c r="BE344" i="2"/>
  <c r="T344" i="2"/>
  <c r="R344" i="2"/>
  <c r="P344" i="2"/>
  <c r="BI341" i="2"/>
  <c r="BH341" i="2"/>
  <c r="BG341" i="2"/>
  <c r="BE341" i="2"/>
  <c r="T341" i="2"/>
  <c r="R341" i="2"/>
  <c r="P341" i="2"/>
  <c r="BI339" i="2"/>
  <c r="BH339" i="2"/>
  <c r="BG339" i="2"/>
  <c r="BE339" i="2"/>
  <c r="T339" i="2"/>
  <c r="R339" i="2"/>
  <c r="P339" i="2"/>
  <c r="BI337" i="2"/>
  <c r="BH337" i="2"/>
  <c r="BG337" i="2"/>
  <c r="BE337" i="2"/>
  <c r="T337" i="2"/>
  <c r="R337" i="2"/>
  <c r="P337" i="2"/>
  <c r="BI334" i="2"/>
  <c r="BH334" i="2"/>
  <c r="BG334" i="2"/>
  <c r="BE334" i="2"/>
  <c r="T334" i="2"/>
  <c r="R334" i="2"/>
  <c r="P334" i="2"/>
  <c r="BI332" i="2"/>
  <c r="BH332" i="2"/>
  <c r="BG332" i="2"/>
  <c r="BE332" i="2"/>
  <c r="T332" i="2"/>
  <c r="R332" i="2"/>
  <c r="P332" i="2"/>
  <c r="BI329" i="2"/>
  <c r="BH329" i="2"/>
  <c r="BG329" i="2"/>
  <c r="BE329" i="2"/>
  <c r="T329" i="2"/>
  <c r="R329" i="2"/>
  <c r="P329" i="2"/>
  <c r="BI326" i="2"/>
  <c r="BH326" i="2"/>
  <c r="BG326" i="2"/>
  <c r="BE326" i="2"/>
  <c r="T326" i="2"/>
  <c r="R326" i="2"/>
  <c r="P326" i="2"/>
  <c r="BI323" i="2"/>
  <c r="BH323" i="2"/>
  <c r="BG323" i="2"/>
  <c r="BE323" i="2"/>
  <c r="T323" i="2"/>
  <c r="R323" i="2"/>
  <c r="P323" i="2"/>
  <c r="BI320" i="2"/>
  <c r="BH320" i="2"/>
  <c r="BG320" i="2"/>
  <c r="BE320" i="2"/>
  <c r="T320" i="2"/>
  <c r="R320" i="2"/>
  <c r="P320" i="2"/>
  <c r="BI318" i="2"/>
  <c r="BH318" i="2"/>
  <c r="BG318" i="2"/>
  <c r="BE318" i="2"/>
  <c r="T318" i="2"/>
  <c r="R318" i="2"/>
  <c r="P318" i="2"/>
  <c r="BI315" i="2"/>
  <c r="BH315" i="2"/>
  <c r="BG315" i="2"/>
  <c r="BE315" i="2"/>
  <c r="T315" i="2"/>
  <c r="R315" i="2"/>
  <c r="P315" i="2"/>
  <c r="BI312" i="2"/>
  <c r="BH312" i="2"/>
  <c r="BG312" i="2"/>
  <c r="BE312" i="2"/>
  <c r="T312" i="2"/>
  <c r="R312" i="2"/>
  <c r="P312" i="2"/>
  <c r="BI309" i="2"/>
  <c r="BH309" i="2"/>
  <c r="BG309" i="2"/>
  <c r="BE309" i="2"/>
  <c r="T309" i="2"/>
  <c r="R309" i="2"/>
  <c r="P309" i="2"/>
  <c r="BI307" i="2"/>
  <c r="BH307" i="2"/>
  <c r="BG307" i="2"/>
  <c r="BE307" i="2"/>
  <c r="T307" i="2"/>
  <c r="R307" i="2"/>
  <c r="P307" i="2"/>
  <c r="BI303" i="2"/>
  <c r="BH303" i="2"/>
  <c r="BG303" i="2"/>
  <c r="BE303" i="2"/>
  <c r="T303" i="2"/>
  <c r="R303" i="2"/>
  <c r="P303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0" i="2"/>
  <c r="BH290" i="2"/>
  <c r="BG290" i="2"/>
  <c r="BE290" i="2"/>
  <c r="T290" i="2"/>
  <c r="R290" i="2"/>
  <c r="P290" i="2"/>
  <c r="BI287" i="2"/>
  <c r="BH287" i="2"/>
  <c r="BG287" i="2"/>
  <c r="BE287" i="2"/>
  <c r="T287" i="2"/>
  <c r="R287" i="2"/>
  <c r="P287" i="2"/>
  <c r="BI284" i="2"/>
  <c r="BH284" i="2"/>
  <c r="BG284" i="2"/>
  <c r="BE284" i="2"/>
  <c r="T284" i="2"/>
  <c r="R284" i="2"/>
  <c r="P284" i="2"/>
  <c r="BI281" i="2"/>
  <c r="BH281" i="2"/>
  <c r="BG281" i="2"/>
  <c r="BE281" i="2"/>
  <c r="T281" i="2"/>
  <c r="R281" i="2"/>
  <c r="P281" i="2"/>
  <c r="BI278" i="2"/>
  <c r="BH278" i="2"/>
  <c r="BG278" i="2"/>
  <c r="BE278" i="2"/>
  <c r="T278" i="2"/>
  <c r="R278" i="2"/>
  <c r="P278" i="2"/>
  <c r="BI275" i="2"/>
  <c r="BH275" i="2"/>
  <c r="BG275" i="2"/>
  <c r="BE275" i="2"/>
  <c r="T275" i="2"/>
  <c r="R275" i="2"/>
  <c r="P275" i="2"/>
  <c r="BI272" i="2"/>
  <c r="BH272" i="2"/>
  <c r="BG272" i="2"/>
  <c r="BE272" i="2"/>
  <c r="T272" i="2"/>
  <c r="R272" i="2"/>
  <c r="P272" i="2"/>
  <c r="BI267" i="2"/>
  <c r="BH267" i="2"/>
  <c r="BG267" i="2"/>
  <c r="BE267" i="2"/>
  <c r="T267" i="2"/>
  <c r="R267" i="2"/>
  <c r="P267" i="2"/>
  <c r="BI263" i="2"/>
  <c r="BH263" i="2"/>
  <c r="BG263" i="2"/>
  <c r="BE263" i="2"/>
  <c r="T263" i="2"/>
  <c r="R263" i="2"/>
  <c r="P263" i="2"/>
  <c r="BI260" i="2"/>
  <c r="BH260" i="2"/>
  <c r="BG260" i="2"/>
  <c r="BE260" i="2"/>
  <c r="T260" i="2"/>
  <c r="T259" i="2"/>
  <c r="R260" i="2"/>
  <c r="R259" i="2"/>
  <c r="P260" i="2"/>
  <c r="P259" i="2"/>
  <c r="BI256" i="2"/>
  <c r="BH256" i="2"/>
  <c r="BG256" i="2"/>
  <c r="BE256" i="2"/>
  <c r="T256" i="2"/>
  <c r="R256" i="2"/>
  <c r="P256" i="2"/>
  <c r="BI253" i="2"/>
  <c r="BH253" i="2"/>
  <c r="BG253" i="2"/>
  <c r="BE253" i="2"/>
  <c r="T253" i="2"/>
  <c r="R253" i="2"/>
  <c r="P253" i="2"/>
  <c r="BI250" i="2"/>
  <c r="BH250" i="2"/>
  <c r="BG250" i="2"/>
  <c r="BE250" i="2"/>
  <c r="T250" i="2"/>
  <c r="R250" i="2"/>
  <c r="P250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0" i="2"/>
  <c r="BH240" i="2"/>
  <c r="BG240" i="2"/>
  <c r="BE240" i="2"/>
  <c r="T240" i="2"/>
  <c r="R240" i="2"/>
  <c r="P240" i="2"/>
  <c r="BI237" i="2"/>
  <c r="BH237" i="2"/>
  <c r="BG237" i="2"/>
  <c r="BE237" i="2"/>
  <c r="T237" i="2"/>
  <c r="R237" i="2"/>
  <c r="P237" i="2"/>
  <c r="BI234" i="2"/>
  <c r="BH234" i="2"/>
  <c r="BG234" i="2"/>
  <c r="BE234" i="2"/>
  <c r="T234" i="2"/>
  <c r="R234" i="2"/>
  <c r="P234" i="2"/>
  <c r="BI230" i="2"/>
  <c r="BH230" i="2"/>
  <c r="BG230" i="2"/>
  <c r="BE230" i="2"/>
  <c r="T230" i="2"/>
  <c r="R230" i="2"/>
  <c r="P230" i="2"/>
  <c r="BI226" i="2"/>
  <c r="BH226" i="2"/>
  <c r="BG226" i="2"/>
  <c r="BE226" i="2"/>
  <c r="T226" i="2"/>
  <c r="R226" i="2"/>
  <c r="P226" i="2"/>
  <c r="BI223" i="2"/>
  <c r="BH223" i="2"/>
  <c r="BG223" i="2"/>
  <c r="BE223" i="2"/>
  <c r="T223" i="2"/>
  <c r="R223" i="2"/>
  <c r="P223" i="2"/>
  <c r="BI220" i="2"/>
  <c r="BH220" i="2"/>
  <c r="BG220" i="2"/>
  <c r="BE220" i="2"/>
  <c r="T220" i="2"/>
  <c r="R220" i="2"/>
  <c r="P220" i="2"/>
  <c r="BI217" i="2"/>
  <c r="BH217" i="2"/>
  <c r="BG217" i="2"/>
  <c r="BE217" i="2"/>
  <c r="T217" i="2"/>
  <c r="R217" i="2"/>
  <c r="P217" i="2"/>
  <c r="BI214" i="2"/>
  <c r="BH214" i="2"/>
  <c r="BG214" i="2"/>
  <c r="BE214" i="2"/>
  <c r="T214" i="2"/>
  <c r="R214" i="2"/>
  <c r="P214" i="2"/>
  <c r="BI210" i="2"/>
  <c r="BH210" i="2"/>
  <c r="BG210" i="2"/>
  <c r="BE210" i="2"/>
  <c r="T210" i="2"/>
  <c r="R210" i="2"/>
  <c r="P210" i="2"/>
  <c r="BI206" i="2"/>
  <c r="BH206" i="2"/>
  <c r="BG206" i="2"/>
  <c r="BE206" i="2"/>
  <c r="T206" i="2"/>
  <c r="R206" i="2"/>
  <c r="P206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199" i="2"/>
  <c r="BH199" i="2"/>
  <c r="BG199" i="2"/>
  <c r="BE199" i="2"/>
  <c r="T199" i="2"/>
  <c r="R199" i="2"/>
  <c r="P199" i="2"/>
  <c r="BI196" i="2"/>
  <c r="BH196" i="2"/>
  <c r="BG196" i="2"/>
  <c r="BE196" i="2"/>
  <c r="T196" i="2"/>
  <c r="R196" i="2"/>
  <c r="P196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89" i="2"/>
  <c r="BH189" i="2"/>
  <c r="BG189" i="2"/>
  <c r="BE189" i="2"/>
  <c r="T189" i="2"/>
  <c r="R189" i="2"/>
  <c r="P189" i="2"/>
  <c r="BI186" i="2"/>
  <c r="BH186" i="2"/>
  <c r="BG186" i="2"/>
  <c r="BE186" i="2"/>
  <c r="T186" i="2"/>
  <c r="R186" i="2"/>
  <c r="P186" i="2"/>
  <c r="BI182" i="2"/>
  <c r="BH182" i="2"/>
  <c r="BG182" i="2"/>
  <c r="BE182" i="2"/>
  <c r="T182" i="2"/>
  <c r="R182" i="2"/>
  <c r="P182" i="2"/>
  <c r="BI178" i="2"/>
  <c r="BH178" i="2"/>
  <c r="BG178" i="2"/>
  <c r="BE178" i="2"/>
  <c r="T178" i="2"/>
  <c r="R178" i="2"/>
  <c r="P178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0" i="2"/>
  <c r="BH170" i="2"/>
  <c r="BG170" i="2"/>
  <c r="BE170" i="2"/>
  <c r="T170" i="2"/>
  <c r="R170" i="2"/>
  <c r="P170" i="2"/>
  <c r="BI167" i="2"/>
  <c r="BH167" i="2"/>
  <c r="BG167" i="2"/>
  <c r="BE167" i="2"/>
  <c r="T167" i="2"/>
  <c r="R167" i="2"/>
  <c r="P167" i="2"/>
  <c r="BI164" i="2"/>
  <c r="BH164" i="2"/>
  <c r="BG164" i="2"/>
  <c r="BE164" i="2"/>
  <c r="T164" i="2"/>
  <c r="R164" i="2"/>
  <c r="P164" i="2"/>
  <c r="BI161" i="2"/>
  <c r="BH161" i="2"/>
  <c r="BG161" i="2"/>
  <c r="BE161" i="2"/>
  <c r="T161" i="2"/>
  <c r="R161" i="2"/>
  <c r="P161" i="2"/>
  <c r="BI157" i="2"/>
  <c r="BH157" i="2"/>
  <c r="BG157" i="2"/>
  <c r="BE157" i="2"/>
  <c r="T157" i="2"/>
  <c r="R157" i="2"/>
  <c r="P157" i="2"/>
  <c r="BI154" i="2"/>
  <c r="BH154" i="2"/>
  <c r="BG154" i="2"/>
  <c r="BE154" i="2"/>
  <c r="T154" i="2"/>
  <c r="R154" i="2"/>
  <c r="P154" i="2"/>
  <c r="BI150" i="2"/>
  <c r="BH150" i="2"/>
  <c r="BG150" i="2"/>
  <c r="BE150" i="2"/>
  <c r="T150" i="2"/>
  <c r="R150" i="2"/>
  <c r="P150" i="2"/>
  <c r="BI146" i="2"/>
  <c r="BH146" i="2"/>
  <c r="BG146" i="2"/>
  <c r="BE146" i="2"/>
  <c r="T146" i="2"/>
  <c r="R146" i="2"/>
  <c r="P146" i="2"/>
  <c r="BI143" i="2"/>
  <c r="BH143" i="2"/>
  <c r="BG143" i="2"/>
  <c r="BE143" i="2"/>
  <c r="T143" i="2"/>
  <c r="R143" i="2"/>
  <c r="P143" i="2"/>
  <c r="BI140" i="2"/>
  <c r="BH140" i="2"/>
  <c r="BG140" i="2"/>
  <c r="BE140" i="2"/>
  <c r="T140" i="2"/>
  <c r="R140" i="2"/>
  <c r="P140" i="2"/>
  <c r="J99" i="2"/>
  <c r="BI135" i="2"/>
  <c r="BH135" i="2"/>
  <c r="BG135" i="2"/>
  <c r="BE135" i="2"/>
  <c r="T135" i="2"/>
  <c r="T134" i="2"/>
  <c r="R135" i="2"/>
  <c r="R134" i="2"/>
  <c r="P135" i="2"/>
  <c r="P134" i="2"/>
  <c r="F126" i="2"/>
  <c r="E124" i="2"/>
  <c r="F89" i="2"/>
  <c r="E87" i="2"/>
  <c r="J24" i="2"/>
  <c r="E24" i="2"/>
  <c r="J129" i="2" s="1"/>
  <c r="J23" i="2"/>
  <c r="J21" i="2"/>
  <c r="E21" i="2"/>
  <c r="J128" i="2" s="1"/>
  <c r="J20" i="2"/>
  <c r="J18" i="2"/>
  <c r="E18" i="2"/>
  <c r="F92" i="2"/>
  <c r="J17" i="2"/>
  <c r="J15" i="2"/>
  <c r="E15" i="2"/>
  <c r="F91" i="2" s="1"/>
  <c r="J14" i="2"/>
  <c r="J12" i="2"/>
  <c r="J126" i="2"/>
  <c r="E7" i="2"/>
  <c r="E122" i="2"/>
  <c r="L90" i="1"/>
  <c r="AM90" i="1"/>
  <c r="AM89" i="1"/>
  <c r="L89" i="1"/>
  <c r="AM87" i="1"/>
  <c r="L87" i="1"/>
  <c r="L85" i="1"/>
  <c r="L84" i="1"/>
  <c r="BK129" i="7"/>
  <c r="BK127" i="7"/>
  <c r="BK125" i="7"/>
  <c r="J124" i="7"/>
  <c r="J123" i="7"/>
  <c r="J128" i="6"/>
  <c r="J126" i="6"/>
  <c r="BK125" i="6"/>
  <c r="J146" i="5"/>
  <c r="BK125" i="4"/>
  <c r="BK124" i="4"/>
  <c r="J123" i="4"/>
  <c r="J157" i="3"/>
  <c r="J153" i="3"/>
  <c r="BK152" i="3"/>
  <c r="BK151" i="3"/>
  <c r="BK147" i="3"/>
  <c r="J143" i="3"/>
  <c r="BK142" i="3"/>
  <c r="BK141" i="3"/>
  <c r="J138" i="3"/>
  <c r="J136" i="3"/>
  <c r="BK131" i="3"/>
  <c r="BK128" i="3"/>
  <c r="BK127" i="3"/>
  <c r="J127" i="3"/>
  <c r="J370" i="2"/>
  <c r="J368" i="2"/>
  <c r="J364" i="2"/>
  <c r="J352" i="2"/>
  <c r="BK347" i="2"/>
  <c r="BK344" i="2"/>
  <c r="J334" i="2"/>
  <c r="J323" i="2"/>
  <c r="BK309" i="2"/>
  <c r="BK296" i="2"/>
  <c r="BK293" i="2"/>
  <c r="J287" i="2"/>
  <c r="J275" i="2"/>
  <c r="BK272" i="2"/>
  <c r="J150" i="2"/>
  <c r="J131" i="7"/>
  <c r="J129" i="7"/>
  <c r="BK128" i="7"/>
  <c r="BK126" i="7"/>
  <c r="J125" i="7"/>
  <c r="BK124" i="7"/>
  <c r="J121" i="7"/>
  <c r="J129" i="6"/>
  <c r="BK123" i="6"/>
  <c r="BK121" i="6"/>
  <c r="J120" i="6"/>
  <c r="J167" i="5"/>
  <c r="BK159" i="5"/>
  <c r="J144" i="5"/>
  <c r="BK143" i="5"/>
  <c r="BK127" i="5"/>
  <c r="BK123" i="5"/>
  <c r="J126" i="4"/>
  <c r="BK162" i="3"/>
  <c r="J154" i="3"/>
  <c r="BK153" i="3"/>
  <c r="BK148" i="3"/>
  <c r="BK134" i="3"/>
  <c r="J132" i="3"/>
  <c r="J131" i="3"/>
  <c r="J128" i="3"/>
  <c r="BK126" i="3"/>
  <c r="BK125" i="3"/>
  <c r="J124" i="3"/>
  <c r="BK123" i="3"/>
  <c r="J349" i="2"/>
  <c r="BK332" i="2"/>
  <c r="J318" i="2"/>
  <c r="BK307" i="2"/>
  <c r="J303" i="2"/>
  <c r="BK297" i="2"/>
  <c r="J294" i="2"/>
  <c r="BK263" i="2"/>
  <c r="AS94" i="1"/>
  <c r="J132" i="7"/>
  <c r="BK131" i="7"/>
  <c r="BK130" i="7"/>
  <c r="J126" i="7"/>
  <c r="BK123" i="7"/>
  <c r="J122" i="7"/>
  <c r="BK121" i="7"/>
  <c r="BK130" i="6"/>
  <c r="J127" i="6"/>
  <c r="J124" i="6"/>
  <c r="BK120" i="6"/>
  <c r="J164" i="5"/>
  <c r="J163" i="5"/>
  <c r="BK152" i="5"/>
  <c r="BK148" i="5"/>
  <c r="BK129" i="4"/>
  <c r="J125" i="4"/>
  <c r="J124" i="4"/>
  <c r="BK164" i="3"/>
  <c r="J162" i="3"/>
  <c r="J161" i="3"/>
  <c r="BK159" i="3"/>
  <c r="BK158" i="3"/>
  <c r="J145" i="3"/>
  <c r="J142" i="3"/>
  <c r="BK361" i="2"/>
  <c r="J347" i="2"/>
  <c r="BK339" i="2"/>
  <c r="J329" i="2"/>
  <c r="BK320" i="2"/>
  <c r="J309" i="2"/>
  <c r="BK294" i="2"/>
  <c r="J293" i="2"/>
  <c r="J260" i="2"/>
  <c r="J256" i="2"/>
  <c r="J253" i="2"/>
  <c r="BK250" i="2"/>
  <c r="J246" i="2"/>
  <c r="BK244" i="2"/>
  <c r="J243" i="2"/>
  <c r="J240" i="2"/>
  <c r="BK217" i="2"/>
  <c r="J203" i="2"/>
  <c r="J182" i="2"/>
  <c r="BK178" i="2"/>
  <c r="BK173" i="2"/>
  <c r="J154" i="2"/>
  <c r="BK150" i="2"/>
  <c r="J143" i="2"/>
  <c r="J140" i="2"/>
  <c r="J135" i="2"/>
  <c r="J159" i="5"/>
  <c r="BK151" i="5"/>
  <c r="J150" i="5"/>
  <c r="J147" i="5"/>
  <c r="BK146" i="5"/>
  <c r="J141" i="5"/>
  <c r="BK132" i="4"/>
  <c r="BK131" i="4"/>
  <c r="J137" i="3"/>
  <c r="BK136" i="3"/>
  <c r="BK129" i="3"/>
  <c r="BK341" i="2"/>
  <c r="BK326" i="2"/>
  <c r="J315" i="2"/>
  <c r="BK303" i="2"/>
  <c r="J290" i="2"/>
  <c r="BK287" i="2"/>
  <c r="J281" i="2"/>
  <c r="J267" i="2"/>
  <c r="BK256" i="2"/>
  <c r="BK253" i="2"/>
  <c r="J250" i="2"/>
  <c r="BK234" i="2"/>
  <c r="J174" i="2"/>
  <c r="BK161" i="2"/>
  <c r="J146" i="2"/>
  <c r="BK132" i="7"/>
  <c r="J127" i="7"/>
  <c r="BK124" i="6"/>
  <c r="J123" i="6"/>
  <c r="BK122" i="6"/>
  <c r="J119" i="6"/>
  <c r="BK163" i="5"/>
  <c r="J162" i="5"/>
  <c r="J160" i="5"/>
  <c r="BK155" i="5"/>
  <c r="J138" i="5"/>
  <c r="BK132" i="5"/>
  <c r="BK135" i="4"/>
  <c r="BK130" i="4"/>
  <c r="J129" i="4"/>
  <c r="J159" i="3"/>
  <c r="BK146" i="3"/>
  <c r="J141" i="3"/>
  <c r="BK138" i="3"/>
  <c r="J135" i="3"/>
  <c r="J134" i="3"/>
  <c r="BK133" i="3"/>
  <c r="BK132" i="3"/>
  <c r="BK122" i="3"/>
  <c r="BK337" i="2"/>
  <c r="BK334" i="2"/>
  <c r="J332" i="2"/>
  <c r="BK329" i="2"/>
  <c r="J326" i="2"/>
  <c r="J312" i="2"/>
  <c r="J297" i="2"/>
  <c r="BK290" i="2"/>
  <c r="J247" i="2"/>
  <c r="J170" i="2"/>
  <c r="J157" i="2"/>
  <c r="BK122" i="7"/>
  <c r="J166" i="5"/>
  <c r="BK160" i="5"/>
  <c r="BK158" i="5"/>
  <c r="J156" i="5"/>
  <c r="J148" i="5"/>
  <c r="BK145" i="5"/>
  <c r="J140" i="5"/>
  <c r="BK139" i="5"/>
  <c r="BK137" i="5"/>
  <c r="BK133" i="5"/>
  <c r="BK129" i="5"/>
  <c r="BK137" i="4"/>
  <c r="J122" i="4"/>
  <c r="J173" i="3"/>
  <c r="J163" i="3"/>
  <c r="BK161" i="3"/>
  <c r="BK160" i="3"/>
  <c r="J156" i="3"/>
  <c r="J140" i="3"/>
  <c r="BK139" i="3"/>
  <c r="BK137" i="3"/>
  <c r="J122" i="3"/>
  <c r="BK260" i="2"/>
  <c r="BK220" i="2"/>
  <c r="J130" i="7"/>
  <c r="J128" i="7"/>
  <c r="BK162" i="5"/>
  <c r="J155" i="5"/>
  <c r="J154" i="5"/>
  <c r="J149" i="5"/>
  <c r="BK147" i="5"/>
  <c r="BK141" i="5"/>
  <c r="BK135" i="5"/>
  <c r="BK134" i="5"/>
  <c r="BK126" i="5"/>
  <c r="J137" i="4"/>
  <c r="J135" i="4"/>
  <c r="J134" i="4"/>
  <c r="BK133" i="4"/>
  <c r="BK122" i="4"/>
  <c r="J121" i="4"/>
  <c r="J170" i="3"/>
  <c r="BK167" i="3"/>
  <c r="J164" i="3"/>
  <c r="BK145" i="3"/>
  <c r="BK143" i="3"/>
  <c r="BK135" i="3"/>
  <c r="J133" i="3"/>
  <c r="J272" i="2"/>
  <c r="BK267" i="2"/>
  <c r="BK248" i="2"/>
  <c r="BK247" i="2"/>
  <c r="BK243" i="2"/>
  <c r="J234" i="2"/>
  <c r="BK226" i="2"/>
  <c r="J223" i="2"/>
  <c r="J217" i="2"/>
  <c r="BK214" i="2"/>
  <c r="J206" i="2"/>
  <c r="J202" i="2"/>
  <c r="J189" i="2"/>
  <c r="BK146" i="2"/>
  <c r="BK135" i="2"/>
  <c r="BK128" i="6"/>
  <c r="BK126" i="6"/>
  <c r="J122" i="6"/>
  <c r="BK119" i="6"/>
  <c r="J158" i="5"/>
  <c r="BK156" i="5"/>
  <c r="J153" i="5"/>
  <c r="J152" i="5"/>
  <c r="BK144" i="5"/>
  <c r="J137" i="5"/>
  <c r="J136" i="5"/>
  <c r="J134" i="5"/>
  <c r="J130" i="5"/>
  <c r="BK128" i="5"/>
  <c r="J131" i="4"/>
  <c r="BK123" i="4"/>
  <c r="BK163" i="3"/>
  <c r="J160" i="3"/>
  <c r="BK156" i="3"/>
  <c r="BK154" i="3"/>
  <c r="J152" i="3"/>
  <c r="J150" i="3"/>
  <c r="J148" i="3"/>
  <c r="BK140" i="3"/>
  <c r="BK124" i="3"/>
  <c r="J362" i="2"/>
  <c r="J361" i="2"/>
  <c r="J358" i="2"/>
  <c r="J355" i="2"/>
  <c r="BK352" i="2"/>
  <c r="J344" i="2"/>
  <c r="J284" i="2"/>
  <c r="BK281" i="2"/>
  <c r="BK278" i="2"/>
  <c r="J237" i="2"/>
  <c r="BK210" i="2"/>
  <c r="BK202" i="2"/>
  <c r="BK196" i="2"/>
  <c r="BK193" i="2"/>
  <c r="BK186" i="2"/>
  <c r="J178" i="2"/>
  <c r="J132" i="6"/>
  <c r="J131" i="6"/>
  <c r="J130" i="6"/>
  <c r="J125" i="6"/>
  <c r="BK167" i="5"/>
  <c r="BK164" i="5"/>
  <c r="BK150" i="5"/>
  <c r="BK149" i="5"/>
  <c r="J143" i="5"/>
  <c r="J139" i="5"/>
  <c r="BK138" i="5"/>
  <c r="BK136" i="5"/>
  <c r="J133" i="5"/>
  <c r="J129" i="5"/>
  <c r="J125" i="5"/>
  <c r="BK124" i="5"/>
  <c r="BK134" i="4"/>
  <c r="J133" i="4"/>
  <c r="J132" i="4"/>
  <c r="J130" i="4"/>
  <c r="BK127" i="4"/>
  <c r="BK126" i="4"/>
  <c r="J158" i="3"/>
  <c r="BK157" i="3"/>
  <c r="J125" i="3"/>
  <c r="J123" i="3"/>
  <c r="BK349" i="2"/>
  <c r="J339" i="2"/>
  <c r="J320" i="2"/>
  <c r="BK318" i="2"/>
  <c r="BK312" i="2"/>
  <c r="BK284" i="2"/>
  <c r="J278" i="2"/>
  <c r="J230" i="2"/>
  <c r="J226" i="2"/>
  <c r="BK223" i="2"/>
  <c r="J214" i="2"/>
  <c r="BK206" i="2"/>
  <c r="BK199" i="2"/>
  <c r="J193" i="2"/>
  <c r="BK189" i="2"/>
  <c r="J186" i="2"/>
  <c r="BK174" i="2"/>
  <c r="J173" i="2"/>
  <c r="J167" i="2"/>
  <c r="BK164" i="2"/>
  <c r="BK157" i="2"/>
  <c r="J33" i="7"/>
  <c r="BK132" i="6"/>
  <c r="BK131" i="6"/>
  <c r="BK129" i="6"/>
  <c r="BK127" i="6"/>
  <c r="BK154" i="5"/>
  <c r="BK153" i="5"/>
  <c r="J151" i="5"/>
  <c r="J145" i="5"/>
  <c r="J135" i="5"/>
  <c r="J132" i="5"/>
  <c r="J131" i="5"/>
  <c r="BK121" i="4"/>
  <c r="BK173" i="3"/>
  <c r="BK170" i="3"/>
  <c r="J147" i="3"/>
  <c r="J144" i="3"/>
  <c r="BK370" i="2"/>
  <c r="BK368" i="2"/>
  <c r="BK364" i="2"/>
  <c r="BK362" i="2"/>
  <c r="BK358" i="2"/>
  <c r="BK355" i="2"/>
  <c r="J341" i="2"/>
  <c r="BK323" i="2"/>
  <c r="BK315" i="2"/>
  <c r="J196" i="2"/>
  <c r="BK192" i="2"/>
  <c r="BK182" i="2"/>
  <c r="J164" i="2"/>
  <c r="BK154" i="2"/>
  <c r="BK140" i="2"/>
  <c r="F33" i="7"/>
  <c r="J121" i="6"/>
  <c r="BK166" i="5"/>
  <c r="BK140" i="5"/>
  <c r="J126" i="5"/>
  <c r="J123" i="5"/>
  <c r="J127" i="4"/>
  <c r="J151" i="3"/>
  <c r="BK150" i="3"/>
  <c r="J146" i="3"/>
  <c r="BK144" i="3"/>
  <c r="J139" i="3"/>
  <c r="J129" i="3"/>
  <c r="J210" i="2"/>
  <c r="BK131" i="5"/>
  <c r="BK130" i="5"/>
  <c r="J128" i="5"/>
  <c r="J127" i="5"/>
  <c r="BK125" i="5"/>
  <c r="J124" i="5"/>
  <c r="J167" i="3"/>
  <c r="J126" i="3"/>
  <c r="J337" i="2"/>
  <c r="J307" i="2"/>
  <c r="J296" i="2"/>
  <c r="BK275" i="2"/>
  <c r="J263" i="2"/>
  <c r="J248" i="2"/>
  <c r="BK246" i="2"/>
  <c r="J244" i="2"/>
  <c r="BK240" i="2"/>
  <c r="BK237" i="2"/>
  <c r="BK230" i="2"/>
  <c r="J220" i="2"/>
  <c r="BK203" i="2"/>
  <c r="J199" i="2"/>
  <c r="J192" i="2"/>
  <c r="BK170" i="2"/>
  <c r="BK167" i="2"/>
  <c r="J161" i="2"/>
  <c r="BK143" i="2"/>
  <c r="R177" i="2" l="1"/>
  <c r="BK271" i="2"/>
  <c r="J271" i="2" s="1"/>
  <c r="J106" i="2" s="1"/>
  <c r="T295" i="2"/>
  <c r="BK333" i="2"/>
  <c r="J333" i="2"/>
  <c r="J109" i="2"/>
  <c r="R363" i="2"/>
  <c r="BK120" i="4"/>
  <c r="J120" i="4"/>
  <c r="J97" i="4" s="1"/>
  <c r="R128" i="4"/>
  <c r="BK130" i="3"/>
  <c r="J130" i="3" s="1"/>
  <c r="J98" i="3" s="1"/>
  <c r="T155" i="3"/>
  <c r="T120" i="4"/>
  <c r="P122" i="5"/>
  <c r="T161" i="5"/>
  <c r="T139" i="2"/>
  <c r="T245" i="2"/>
  <c r="T271" i="2"/>
  <c r="T308" i="2"/>
  <c r="P333" i="2"/>
  <c r="P139" i="2"/>
  <c r="T262" i="2"/>
  <c r="P130" i="3"/>
  <c r="P149" i="3"/>
  <c r="P157" i="5"/>
  <c r="P142" i="5" s="1"/>
  <c r="T177" i="2"/>
  <c r="T133" i="2" s="1"/>
  <c r="P262" i="2"/>
  <c r="BK308" i="2"/>
  <c r="J308" i="2" s="1"/>
  <c r="J108" i="2" s="1"/>
  <c r="T340" i="2"/>
  <c r="BK363" i="2"/>
  <c r="J363" i="2"/>
  <c r="J111" i="2" s="1"/>
  <c r="T121" i="3"/>
  <c r="R155" i="3"/>
  <c r="P120" i="4"/>
  <c r="R122" i="5"/>
  <c r="R157" i="5"/>
  <c r="R142" i="5" s="1"/>
  <c r="BK165" i="5"/>
  <c r="J165" i="5"/>
  <c r="J101" i="5"/>
  <c r="R118" i="6"/>
  <c r="R117" i="6"/>
  <c r="R120" i="4"/>
  <c r="R119" i="4"/>
  <c r="BK122" i="5"/>
  <c r="J122" i="5" s="1"/>
  <c r="J97" i="5" s="1"/>
  <c r="BK161" i="5"/>
  <c r="J161" i="5" s="1"/>
  <c r="J100" i="5" s="1"/>
  <c r="P165" i="5"/>
  <c r="R130" i="3"/>
  <c r="R149" i="3"/>
  <c r="BK128" i="4"/>
  <c r="J128" i="4" s="1"/>
  <c r="J98" i="4" s="1"/>
  <c r="BK157" i="5"/>
  <c r="BK142" i="5" s="1"/>
  <c r="J142" i="5" s="1"/>
  <c r="J98" i="5" s="1"/>
  <c r="R161" i="5"/>
  <c r="BK118" i="6"/>
  <c r="BK117" i="6" s="1"/>
  <c r="J117" i="6" s="1"/>
  <c r="J96" i="6" s="1"/>
  <c r="P177" i="2"/>
  <c r="P133" i="2" s="1"/>
  <c r="R308" i="2"/>
  <c r="R333" i="2"/>
  <c r="R121" i="3"/>
  <c r="R120" i="3"/>
  <c r="BK149" i="3"/>
  <c r="J149" i="3"/>
  <c r="J99" i="3"/>
  <c r="P128" i="4"/>
  <c r="T122" i="5"/>
  <c r="T157" i="5"/>
  <c r="T142" i="5"/>
  <c r="R165" i="5"/>
  <c r="BK120" i="7"/>
  <c r="J120" i="7" s="1"/>
  <c r="J98" i="7" s="1"/>
  <c r="R139" i="2"/>
  <c r="R133" i="2" s="1"/>
  <c r="P245" i="2"/>
  <c r="P271" i="2"/>
  <c r="P295" i="2"/>
  <c r="P340" i="2"/>
  <c r="T128" i="4"/>
  <c r="R245" i="2"/>
  <c r="R262" i="2"/>
  <c r="R295" i="2"/>
  <c r="R340" i="2"/>
  <c r="T363" i="2"/>
  <c r="T130" i="3"/>
  <c r="T149" i="3"/>
  <c r="P161" i="5"/>
  <c r="T165" i="5"/>
  <c r="T118" i="6"/>
  <c r="T117" i="6" s="1"/>
  <c r="P120" i="7"/>
  <c r="P119" i="7"/>
  <c r="P118" i="7"/>
  <c r="AU100" i="1"/>
  <c r="BK139" i="2"/>
  <c r="J139" i="2"/>
  <c r="J100" i="2"/>
  <c r="BK245" i="2"/>
  <c r="J245" i="2"/>
  <c r="J102" i="2"/>
  <c r="R271" i="2"/>
  <c r="P308" i="2"/>
  <c r="T333" i="2"/>
  <c r="P363" i="2"/>
  <c r="BK121" i="3"/>
  <c r="J121" i="3"/>
  <c r="J97" i="3" s="1"/>
  <c r="P155" i="3"/>
  <c r="P118" i="6"/>
  <c r="P117" i="6" s="1"/>
  <c r="AU99" i="1" s="1"/>
  <c r="R120" i="7"/>
  <c r="R119" i="7" s="1"/>
  <c r="R118" i="7" s="1"/>
  <c r="BK177" i="2"/>
  <c r="J177" i="2" s="1"/>
  <c r="J101" i="2" s="1"/>
  <c r="BK262" i="2"/>
  <c r="J262" i="2" s="1"/>
  <c r="J105" i="2" s="1"/>
  <c r="BK295" i="2"/>
  <c r="J295" i="2" s="1"/>
  <c r="J107" i="2" s="1"/>
  <c r="BK340" i="2"/>
  <c r="J340" i="2" s="1"/>
  <c r="J110" i="2" s="1"/>
  <c r="P121" i="3"/>
  <c r="P120" i="3" s="1"/>
  <c r="AU96" i="1" s="1"/>
  <c r="BK155" i="3"/>
  <c r="J155" i="3" s="1"/>
  <c r="J100" i="3" s="1"/>
  <c r="T120" i="7"/>
  <c r="T119" i="7" s="1"/>
  <c r="T118" i="7" s="1"/>
  <c r="E85" i="2"/>
  <c r="J92" i="2"/>
  <c r="F129" i="2"/>
  <c r="BF173" i="2"/>
  <c r="BF186" i="2"/>
  <c r="BF199" i="2"/>
  <c r="BF202" i="2"/>
  <c r="BF220" i="2"/>
  <c r="BF226" i="2"/>
  <c r="BF243" i="2"/>
  <c r="BF248" i="2"/>
  <c r="BF281" i="2"/>
  <c r="BF318" i="2"/>
  <c r="BF320" i="2"/>
  <c r="BF326" i="2"/>
  <c r="BF329" i="2"/>
  <c r="BF339" i="2"/>
  <c r="BF144" i="3"/>
  <c r="F91" i="5"/>
  <c r="J117" i="5"/>
  <c r="BF151" i="5"/>
  <c r="BF132" i="6"/>
  <c r="BF217" i="2"/>
  <c r="BF240" i="2"/>
  <c r="BF132" i="3"/>
  <c r="BF133" i="3"/>
  <c r="BF136" i="3"/>
  <c r="BF152" i="3"/>
  <c r="BF158" i="3"/>
  <c r="BF161" i="3"/>
  <c r="J92" i="4"/>
  <c r="BF123" i="4"/>
  <c r="BF124" i="4"/>
  <c r="BF134" i="4"/>
  <c r="BK136" i="4"/>
  <c r="J136" i="4"/>
  <c r="J99" i="4"/>
  <c r="J92" i="5"/>
  <c r="BF124" i="5"/>
  <c r="BF133" i="5"/>
  <c r="BF135" i="5"/>
  <c r="BF137" i="5"/>
  <c r="J89" i="6"/>
  <c r="F113" i="6"/>
  <c r="BF123" i="6"/>
  <c r="J89" i="2"/>
  <c r="F128" i="2"/>
  <c r="BF135" i="2"/>
  <c r="BF143" i="2"/>
  <c r="BF146" i="2"/>
  <c r="BF167" i="2"/>
  <c r="BF182" i="2"/>
  <c r="BF347" i="2"/>
  <c r="BF349" i="2"/>
  <c r="BF362" i="2"/>
  <c r="BF368" i="2"/>
  <c r="J114" i="3"/>
  <c r="BF145" i="3"/>
  <c r="BF173" i="3"/>
  <c r="BF133" i="4"/>
  <c r="BF129" i="5"/>
  <c r="BF136" i="5"/>
  <c r="BF140" i="5"/>
  <c r="BF146" i="5"/>
  <c r="BF149" i="5"/>
  <c r="BF125" i="6"/>
  <c r="BF128" i="6"/>
  <c r="BF263" i="2"/>
  <c r="BF272" i="2"/>
  <c r="BF303" i="2"/>
  <c r="BF334" i="2"/>
  <c r="BF358" i="2"/>
  <c r="J113" i="4"/>
  <c r="BF135" i="4"/>
  <c r="BF137" i="4"/>
  <c r="BF145" i="5"/>
  <c r="BF148" i="5"/>
  <c r="BF166" i="5"/>
  <c r="BF167" i="5"/>
  <c r="J92" i="6"/>
  <c r="J113" i="6"/>
  <c r="BF122" i="6"/>
  <c r="BF140" i="2"/>
  <c r="BF203" i="2"/>
  <c r="F91" i="3"/>
  <c r="BF164" i="3"/>
  <c r="F92" i="4"/>
  <c r="F115" i="4"/>
  <c r="BF126" i="4"/>
  <c r="E111" i="5"/>
  <c r="J115" i="5"/>
  <c r="BF123" i="5"/>
  <c r="BF127" i="5"/>
  <c r="BF141" i="5"/>
  <c r="BF147" i="5"/>
  <c r="BF150" i="5"/>
  <c r="BF159" i="5"/>
  <c r="BF163" i="5"/>
  <c r="BF120" i="6"/>
  <c r="BF124" i="6"/>
  <c r="BF131" i="6"/>
  <c r="J89" i="7"/>
  <c r="J91" i="2"/>
  <c r="BF154" i="2"/>
  <c r="BF161" i="2"/>
  <c r="BF193" i="2"/>
  <c r="BF196" i="2"/>
  <c r="BF206" i="2"/>
  <c r="BF260" i="2"/>
  <c r="BF131" i="3"/>
  <c r="BF138" i="3"/>
  <c r="BF146" i="3"/>
  <c r="BF125" i="4"/>
  <c r="BF130" i="4"/>
  <c r="BF132" i="5"/>
  <c r="BF139" i="5"/>
  <c r="BF143" i="5"/>
  <c r="BF160" i="5"/>
  <c r="BF119" i="6"/>
  <c r="BF121" i="6"/>
  <c r="BF127" i="6"/>
  <c r="BF129" i="6"/>
  <c r="J114" i="7"/>
  <c r="BF123" i="7"/>
  <c r="BF125" i="7"/>
  <c r="BF129" i="7"/>
  <c r="BF223" i="2"/>
  <c r="J91" i="3"/>
  <c r="BF129" i="3"/>
  <c r="BF141" i="3"/>
  <c r="BF142" i="3"/>
  <c r="BF143" i="3"/>
  <c r="BF170" i="3"/>
  <c r="J91" i="4"/>
  <c r="BF127" i="4"/>
  <c r="BF129" i="4"/>
  <c r="BF131" i="4"/>
  <c r="BF134" i="5"/>
  <c r="BF138" i="5"/>
  <c r="BF153" i="5"/>
  <c r="E85" i="6"/>
  <c r="F114" i="6"/>
  <c r="E108" i="7"/>
  <c r="BF174" i="2"/>
  <c r="BF189" i="2"/>
  <c r="BF256" i="2"/>
  <c r="BF267" i="2"/>
  <c r="BF287" i="2"/>
  <c r="BF293" i="2"/>
  <c r="BF294" i="2"/>
  <c r="BF355" i="2"/>
  <c r="BF147" i="3"/>
  <c r="BF148" i="3"/>
  <c r="BF153" i="3"/>
  <c r="BF154" i="3"/>
  <c r="BF156" i="3"/>
  <c r="BF121" i="4"/>
  <c r="F118" i="5"/>
  <c r="BF126" i="5"/>
  <c r="BF158" i="5"/>
  <c r="J115" i="7"/>
  <c r="BF121" i="7"/>
  <c r="BF122" i="7"/>
  <c r="BF131" i="7"/>
  <c r="BF150" i="2"/>
  <c r="BF157" i="2"/>
  <c r="BF170" i="2"/>
  <c r="BF178" i="2"/>
  <c r="BF237" i="2"/>
  <c r="BF246" i="2"/>
  <c r="BF247" i="2"/>
  <c r="BF275" i="2"/>
  <c r="BF296" i="2"/>
  <c r="BF309" i="2"/>
  <c r="BF332" i="2"/>
  <c r="BF337" i="2"/>
  <c r="BF344" i="2"/>
  <c r="BK134" i="2"/>
  <c r="J134" i="2"/>
  <c r="J98" i="2"/>
  <c r="BK259" i="2"/>
  <c r="J259" i="2" s="1"/>
  <c r="J103" i="2" s="1"/>
  <c r="BK369" i="2"/>
  <c r="J369" i="2" s="1"/>
  <c r="J112" i="2" s="1"/>
  <c r="E110" i="3"/>
  <c r="BF125" i="3"/>
  <c r="BF157" i="3"/>
  <c r="BF160" i="3"/>
  <c r="BF125" i="5"/>
  <c r="BF130" i="5"/>
  <c r="BF131" i="5"/>
  <c r="BF144" i="5"/>
  <c r="BF154" i="5"/>
  <c r="BF124" i="7"/>
  <c r="AV100" i="1"/>
  <c r="AZ100" i="1"/>
  <c r="BF192" i="2"/>
  <c r="BF210" i="2"/>
  <c r="BF214" i="2"/>
  <c r="BF230" i="2"/>
  <c r="BF234" i="2"/>
  <c r="BF284" i="2"/>
  <c r="BF297" i="2"/>
  <c r="BF307" i="2"/>
  <c r="BF323" i="2"/>
  <c r="BF341" i="2"/>
  <c r="BF352" i="2"/>
  <c r="J92" i="3"/>
  <c r="BF122" i="3"/>
  <c r="BF137" i="3"/>
  <c r="BF139" i="3"/>
  <c r="BF140" i="3"/>
  <c r="BF150" i="3"/>
  <c r="BF167" i="3"/>
  <c r="E85" i="4"/>
  <c r="BF122" i="4"/>
  <c r="BF156" i="5"/>
  <c r="BF162" i="5"/>
  <c r="BF126" i="6"/>
  <c r="F115" i="7"/>
  <c r="BF126" i="7"/>
  <c r="BF128" i="7"/>
  <c r="BF130" i="7"/>
  <c r="BF244" i="2"/>
  <c r="BF250" i="2"/>
  <c r="BF253" i="2"/>
  <c r="BF278" i="2"/>
  <c r="BF290" i="2"/>
  <c r="BF312" i="2"/>
  <c r="F92" i="3"/>
  <c r="BF124" i="3"/>
  <c r="BF127" i="3"/>
  <c r="BF128" i="3"/>
  <c r="BF151" i="3"/>
  <c r="BF159" i="3"/>
  <c r="BF163" i="3"/>
  <c r="BF132" i="4"/>
  <c r="BF128" i="5"/>
  <c r="BF152" i="5"/>
  <c r="BF155" i="5"/>
  <c r="BF164" i="5"/>
  <c r="F91" i="7"/>
  <c r="BF127" i="7"/>
  <c r="BF132" i="7"/>
  <c r="BF164" i="2"/>
  <c r="BF315" i="2"/>
  <c r="BF361" i="2"/>
  <c r="BF364" i="2"/>
  <c r="BF370" i="2"/>
  <c r="BF123" i="3"/>
  <c r="BF126" i="3"/>
  <c r="BF134" i="3"/>
  <c r="BF135" i="3"/>
  <c r="BF162" i="3"/>
  <c r="BF130" i="6"/>
  <c r="F35" i="3"/>
  <c r="BB96" i="1"/>
  <c r="J33" i="4"/>
  <c r="AV97" i="1"/>
  <c r="F36" i="4"/>
  <c r="BC97" i="1" s="1"/>
  <c r="F35" i="4"/>
  <c r="BB97" i="1"/>
  <c r="F36" i="6"/>
  <c r="BC99" i="1" s="1"/>
  <c r="J33" i="5"/>
  <c r="AV98" i="1"/>
  <c r="F33" i="5"/>
  <c r="AZ98" i="1"/>
  <c r="F35" i="6"/>
  <c r="BB99" i="1"/>
  <c r="F37" i="4"/>
  <c r="BD97" i="1" s="1"/>
  <c r="F33" i="4"/>
  <c r="AZ97" i="1"/>
  <c r="F37" i="5"/>
  <c r="BD98" i="1" s="1"/>
  <c r="F36" i="5"/>
  <c r="BC98" i="1"/>
  <c r="J33" i="3"/>
  <c r="AV96" i="1"/>
  <c r="F35" i="2"/>
  <c r="BB95" i="1"/>
  <c r="F33" i="3"/>
  <c r="AZ96" i="1" s="1"/>
  <c r="F37" i="2"/>
  <c r="BD95" i="1" s="1"/>
  <c r="F37" i="7"/>
  <c r="BD100" i="1" s="1"/>
  <c r="F36" i="2"/>
  <c r="BC95" i="1" s="1"/>
  <c r="J33" i="6"/>
  <c r="AV99" i="1"/>
  <c r="F35" i="5"/>
  <c r="BB98" i="1"/>
  <c r="F36" i="3"/>
  <c r="BC96" i="1" s="1"/>
  <c r="F36" i="7"/>
  <c r="BC100" i="1" s="1"/>
  <c r="F33" i="6"/>
  <c r="AZ99" i="1" s="1"/>
  <c r="F35" i="7"/>
  <c r="BB100" i="1"/>
  <c r="F37" i="6"/>
  <c r="BD99" i="1"/>
  <c r="F33" i="2"/>
  <c r="AZ95" i="1"/>
  <c r="F37" i="3"/>
  <c r="BD96" i="1" s="1"/>
  <c r="J33" i="2"/>
  <c r="AV95" i="1" s="1"/>
  <c r="J157" i="5" l="1"/>
  <c r="J99" i="5" s="1"/>
  <c r="T121" i="5"/>
  <c r="P121" i="5"/>
  <c r="AU98" i="1"/>
  <c r="R121" i="5"/>
  <c r="P261" i="2"/>
  <c r="P132" i="2"/>
  <c r="AU95" i="1"/>
  <c r="T119" i="4"/>
  <c r="R261" i="2"/>
  <c r="R132" i="2"/>
  <c r="P119" i="4"/>
  <c r="AU97" i="1" s="1"/>
  <c r="T120" i="3"/>
  <c r="T261" i="2"/>
  <c r="T132" i="2"/>
  <c r="BK119" i="4"/>
  <c r="J119" i="4"/>
  <c r="J96" i="4"/>
  <c r="BK121" i="5"/>
  <c r="J121" i="5"/>
  <c r="J96" i="5"/>
  <c r="BK261" i="2"/>
  <c r="J261" i="2" s="1"/>
  <c r="J104" i="2" s="1"/>
  <c r="J118" i="6"/>
  <c r="J97" i="6"/>
  <c r="BK133" i="2"/>
  <c r="J133" i="2"/>
  <c r="J97" i="2"/>
  <c r="BK120" i="3"/>
  <c r="J120" i="3"/>
  <c r="BK119" i="7"/>
  <c r="J119" i="7"/>
  <c r="J97" i="7"/>
  <c r="J30" i="6"/>
  <c r="AG99" i="1" s="1"/>
  <c r="J34" i="2"/>
  <c r="AW95" i="1" s="1"/>
  <c r="AT95" i="1" s="1"/>
  <c r="J34" i="3"/>
  <c r="AW96" i="1"/>
  <c r="AT96" i="1"/>
  <c r="J30" i="3"/>
  <c r="AG96" i="1"/>
  <c r="AN96" i="1"/>
  <c r="BB94" i="1"/>
  <c r="AX94" i="1"/>
  <c r="F34" i="5"/>
  <c r="BA98" i="1"/>
  <c r="AZ94" i="1"/>
  <c r="AV94" i="1"/>
  <c r="AK29" i="1"/>
  <c r="J34" i="5"/>
  <c r="AW98" i="1"/>
  <c r="AT98" i="1"/>
  <c r="F34" i="7"/>
  <c r="BA100" i="1"/>
  <c r="F34" i="4"/>
  <c r="BA97" i="1"/>
  <c r="F34" i="3"/>
  <c r="BA96" i="1"/>
  <c r="F34" i="2"/>
  <c r="BA95" i="1"/>
  <c r="J34" i="7"/>
  <c r="AW100" i="1"/>
  <c r="AT100" i="1"/>
  <c r="J34" i="4"/>
  <c r="AW97" i="1"/>
  <c r="AT97" i="1"/>
  <c r="BC94" i="1"/>
  <c r="W32" i="1"/>
  <c r="BD94" i="1"/>
  <c r="W33" i="1"/>
  <c r="J34" i="6"/>
  <c r="AW99" i="1"/>
  <c r="AT99" i="1"/>
  <c r="F34" i="6"/>
  <c r="BA99" i="1"/>
  <c r="J39" i="3" l="1"/>
  <c r="J39" i="6"/>
  <c r="J96" i="3"/>
  <c r="BK132" i="2"/>
  <c r="J132" i="2"/>
  <c r="BK118" i="7"/>
  <c r="J118" i="7"/>
  <c r="J96" i="7"/>
  <c r="AN99" i="1"/>
  <c r="BA94" i="1"/>
  <c r="W30" i="1" s="1"/>
  <c r="W31" i="1"/>
  <c r="AY94" i="1"/>
  <c r="W29" i="1"/>
  <c r="J30" i="4"/>
  <c r="AG97" i="1"/>
  <c r="AN97" i="1"/>
  <c r="J30" i="5"/>
  <c r="AG98" i="1" s="1"/>
  <c r="AN98" i="1" s="1"/>
  <c r="J30" i="2"/>
  <c r="AG95" i="1"/>
  <c r="AN95" i="1"/>
  <c r="AU94" i="1"/>
  <c r="J39" i="5" l="1"/>
  <c r="J39" i="2"/>
  <c r="J39" i="4"/>
  <c r="J96" i="2"/>
  <c r="AW94" i="1"/>
  <c r="AK30" i="1" s="1"/>
  <c r="J30" i="7"/>
  <c r="AG100" i="1"/>
  <c r="AN100" i="1"/>
  <c r="J39" i="7" l="1"/>
  <c r="AG94" i="1"/>
  <c r="AT94" i="1"/>
  <c r="AN94" i="1" l="1"/>
  <c r="AK26" i="1"/>
  <c r="AK35" i="1"/>
</calcChain>
</file>

<file path=xl/sharedStrings.xml><?xml version="1.0" encoding="utf-8"?>
<sst xmlns="http://schemas.openxmlformats.org/spreadsheetml/2006/main" count="5297" uniqueCount="867">
  <si>
    <t>Export Komplet</t>
  </si>
  <si>
    <t/>
  </si>
  <si>
    <t>2.0</t>
  </si>
  <si>
    <t>False</t>
  </si>
  <si>
    <t>{0b2dcd3c-7151-416f-a526-04f1c31361c4}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</si>
  <si>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</si>
  <si>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</si>
  <si>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</si>
  <si>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</si>
  <si>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</si>
  <si>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</si>
  <si>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</si>
  <si>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</si>
  <si>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</si>
  <si>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2057/2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</si>
  <si>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</si>
  <si>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</si>
  <si>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Bytový dům Mezilesí 2057/22 - Výměna stoupacího potrubí - II. etapa</t>
  </si>
  <si>
    <t>KSO:</t>
  </si>
  <si>
    <t>CC-CZ:</t>
  </si>
  <si>
    <t>Místo:</t>
  </si>
  <si>
    <t xml:space="preserve"> </t>
  </si>
  <si>
    <t>Datum:</t>
  </si>
  <si>
    <t>15. 4. 2026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</si>
  <si>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</si>
  <si>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</si>
  <si>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</si>
  <si>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</si>
  <si>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</si>
  <si>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</si>
  <si>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</si>
  <si>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</si>
  <si>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</si>
  <si>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</si>
  <si>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</si>
  <si>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</si>
  <si>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</si>
  <si>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</si>
  <si>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</si>
  <si>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</si>
  <si>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</si>
  <si>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</si>
  <si>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</si>
  <si>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</si>
  <si>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</si>
  <si>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</si>
  <si>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</si>
  <si>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</si>
  <si>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</si>
  <si>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</si>
  <si>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</si>
  <si>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</si>
  <si>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</si>
  <si>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</si>
  <si>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</si>
  <si>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</si>
  <si>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</si>
  <si>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</si>
  <si>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</si>
  <si>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</si>
  <si>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</si>
  <si>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</si>
  <si>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</si>
  <si>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</si>
  <si>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</si>
  <si>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</si>
  <si>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</si>
  <si>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</si>
  <si>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</si>
  <si>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</si>
  <si>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</si>
  <si>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</si>
  <si>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</si>
  <si>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</si>
  <si>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</si>
  <si>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</si>
  <si>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</si>
  <si>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</si>
  <si>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01.1</t>
  </si>
  <si>
    <t>SO 01.1 Stavební část</t>
  </si>
  <si>
    <t>STA</t>
  </si>
  <si>
    <t>1</t>
  </si>
  <si>
    <t>{8f628b9f-c6b4-4a71-aa9b-023247a4c6df}</t>
  </si>
  <si>
    <t>01.2</t>
  </si>
  <si>
    <t>SO 01.2 ZTI</t>
  </si>
  <si>
    <t>{c228d782-3ff4-4679-9bfb-7f3066a91b65}</t>
  </si>
  <si>
    <t>01.3</t>
  </si>
  <si>
    <t>SO 01.3 Elektroinstalace</t>
  </si>
  <si>
    <t>{ad685e47-6797-4e6e-8eb2-e9ee2f8fce22}</t>
  </si>
  <si>
    <t>01.4</t>
  </si>
  <si>
    <t>SO 01.4 VZT</t>
  </si>
  <si>
    <t>{799817ca-62e4-43db-be3f-66b1d5cd4e49}</t>
  </si>
  <si>
    <t>01.5</t>
  </si>
  <si>
    <t>SO 01.5 Likvidace asbestu - kanalizační potrubí</t>
  </si>
  <si>
    <t>{3c1590d3-8cca-476d-8689-90f342a05980}</t>
  </si>
  <si>
    <t>901</t>
  </si>
  <si>
    <t>VON</t>
  </si>
  <si>
    <t>{f4491650-c1f5-42e6-85ed-ae6739538759}</t>
  </si>
  <si>
    <t>KRYCÍ LIST SOUPISU PRACÍ</t>
  </si>
  <si>
    <t>Objekt:</t>
  </si>
  <si>
    <t>01.1 - SO 01.1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</si>
  <si>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</si>
  <si>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</si>
  <si>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</si>
  <si>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</si>
  <si>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</si>
  <si>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</si>
  <si>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</si>
  <si>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</si>
  <si>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</si>
  <si>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</si>
  <si>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</si>
  <si>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</si>
  <si>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</si>
  <si>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725 - Zdravotechnika - zařizovací předměty</t>
  </si>
  <si>
    <t xml:space="preserve">    763 - Konstrukce suché výstavby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</si>
  <si>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</si>
  <si>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</si>
  <si>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</si>
  <si>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</si>
  <si>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</si>
  <si>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</si>
  <si>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</si>
  <si>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</si>
  <si>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</si>
  <si>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</si>
  <si>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</si>
  <si>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</si>
  <si>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</si>
  <si>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</si>
  <si>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</si>
  <si>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</si>
  <si>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</si>
  <si>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</si>
  <si>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</si>
  <si>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</si>
  <si>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</si>
  <si>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</si>
  <si>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</si>
  <si>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</si>
  <si>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</si>
  <si>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340231035</t>
  </si>
  <si>
    <t>Zazdívka otvorů v příčkách nebo stěnách pl přes 1 do 4 m2 cihlami děrovanými tl 140 mm</t>
  </si>
  <si>
    <t>m2</t>
  </si>
  <si>
    <t>4</t>
  </si>
  <si>
    <t>2</t>
  </si>
  <si>
    <t>1888152009</t>
  </si>
  <si>
    <t>VV</t>
  </si>
  <si>
    <t>0,8*2,0*2</t>
  </si>
  <si>
    <t>Součet</t>
  </si>
  <si>
    <t>Vodorovné konstrukce</t>
  </si>
  <si>
    <t>6</t>
  </si>
  <si>
    <t>Úpravy povrchů, podlahy a osazování výplní</t>
  </si>
  <si>
    <t>612315225R</t>
  </si>
  <si>
    <t>Oprava omítek malých ploch přes 1 do 4 m2 na stěnách</t>
  </si>
  <si>
    <t>kus</t>
  </si>
  <si>
    <t>1226222794</t>
  </si>
  <si>
    <t>"po zazdívkách - přízemí" 4</t>
  </si>
  <si>
    <t>631311R2</t>
  </si>
  <si>
    <t>oprava podlah po výměně patních kolen</t>
  </si>
  <si>
    <t>m3</t>
  </si>
  <si>
    <t>318330335</t>
  </si>
  <si>
    <t>"přízemí - pro výměnu patních kolen" 0,9*0,8*0,5*2</t>
  </si>
  <si>
    <t>340235212R</t>
  </si>
  <si>
    <t>přebetonování prostupů ve stěnách plochy do 0,0225 m2</t>
  </si>
  <si>
    <t>443817788</t>
  </si>
  <si>
    <t>"24 bytů"</t>
  </si>
  <si>
    <t>"pro instalace" 24*2</t>
  </si>
  <si>
    <t>5</t>
  </si>
  <si>
    <t>340235212R2</t>
  </si>
  <si>
    <t>přebetonování prostupů ve stěnách plochy do 0,5 m2</t>
  </si>
  <si>
    <t>1811369573</t>
  </si>
  <si>
    <t>"přízemí"</t>
  </si>
  <si>
    <t>"pro instalace" 6</t>
  </si>
  <si>
    <t>411386R1</t>
  </si>
  <si>
    <t>Přebetonování stropů jader v tl. 200 mm vč. bednění a odbednění</t>
  </si>
  <si>
    <t>-959971325</t>
  </si>
  <si>
    <t>2*26</t>
  </si>
  <si>
    <t>7</t>
  </si>
  <si>
    <t>612325201R</t>
  </si>
  <si>
    <t>Oprava omítek malých ploch do 0,09 m2 na stěnách</t>
  </si>
  <si>
    <t>-1838490459</t>
  </si>
  <si>
    <t>"po zazdívkách pro instalace" 24*2</t>
  </si>
  <si>
    <t>8</t>
  </si>
  <si>
    <t>631311115</t>
  </si>
  <si>
    <t>Mazanina tl přes 50 do 80 mm z betonu prostého bez zvýšených nároků na prostředí tř. C 20/25</t>
  </si>
  <si>
    <t>2068144972</t>
  </si>
  <si>
    <t>"24 bytů" (1,25*0,9)*24*0,04</t>
  </si>
  <si>
    <t>9</t>
  </si>
  <si>
    <t>631311R1</t>
  </si>
  <si>
    <t>zabetonování otvorů po usazené ocelových konstrukcí</t>
  </si>
  <si>
    <t>-638192711</t>
  </si>
  <si>
    <t>"24 bytů" 4*24</t>
  </si>
  <si>
    <t>10</t>
  </si>
  <si>
    <t>631319171</t>
  </si>
  <si>
    <t>Příplatek k mazanině tl přes 50 do 80 mm za stržení povrchu spodní vrstvy před vložením výztuže</t>
  </si>
  <si>
    <t>-526344646</t>
  </si>
  <si>
    <t>11</t>
  </si>
  <si>
    <t>631362021</t>
  </si>
  <si>
    <t>Výztuž mazanin svařovanými sítěmi Kari</t>
  </si>
  <si>
    <t>t</t>
  </si>
  <si>
    <t>684300201</t>
  </si>
  <si>
    <t>"24 bytů" (1,25*0,9)*24*0,0079</t>
  </si>
  <si>
    <t>6315R001</t>
  </si>
  <si>
    <t>začištění otvorů kolem VZT v bytech</t>
  </si>
  <si>
    <t>kpl</t>
  </si>
  <si>
    <t>-935233644</t>
  </si>
  <si>
    <t>13</t>
  </si>
  <si>
    <t>6449411R1</t>
  </si>
  <si>
    <t>Krycí mřížka</t>
  </si>
  <si>
    <t>1946602030</t>
  </si>
  <si>
    <t>"osazena po vybouraném VZT potrubí v přízemí" 2</t>
  </si>
  <si>
    <t>Ostatní konstrukce a práce, bourání</t>
  </si>
  <si>
    <t>14</t>
  </si>
  <si>
    <t>94910111R</t>
  </si>
  <si>
    <t>Lešení pomocné pro objekty pozemních staveb s lešeňovou podlahou</t>
  </si>
  <si>
    <t>561349296</t>
  </si>
  <si>
    <t>"24 bytů " (1,25*0,9)*24</t>
  </si>
  <si>
    <t xml:space="preserve">"přízemí m.č. 1.01, 1.02, 1.03" 11,9+11,7+13,1 </t>
  </si>
  <si>
    <t>15</t>
  </si>
  <si>
    <t>9529021R</t>
  </si>
  <si>
    <t>Úklid společných prostor</t>
  </si>
  <si>
    <t>620708619</t>
  </si>
  <si>
    <t>"20 dní 12 pater"</t>
  </si>
  <si>
    <t>(15,7+5)*12*20</t>
  </si>
  <si>
    <t>16</t>
  </si>
  <si>
    <t>9529022R</t>
  </si>
  <si>
    <t>vyklizení prostor v přízemí a úklid</t>
  </si>
  <si>
    <t>-746007204</t>
  </si>
  <si>
    <t>"přízemí" 1</t>
  </si>
  <si>
    <t>17</t>
  </si>
  <si>
    <t>95295R01</t>
  </si>
  <si>
    <t>prachové uzávěry v bytech - zřízení a odstranění</t>
  </si>
  <si>
    <t>1188151696</t>
  </si>
  <si>
    <t>"24 bytů - 3ks na byt" 24*3</t>
  </si>
  <si>
    <t>18</t>
  </si>
  <si>
    <t>95290R01</t>
  </si>
  <si>
    <t>drobné opravy společných prostor</t>
  </si>
  <si>
    <t>-1800266733</t>
  </si>
  <si>
    <t>19</t>
  </si>
  <si>
    <t>95295R51</t>
  </si>
  <si>
    <t>protiprachové opatření nouzového větrání CHUC - zřízení a odstranění</t>
  </si>
  <si>
    <t>1590549173</t>
  </si>
  <si>
    <t>20</t>
  </si>
  <si>
    <t>95296R51</t>
  </si>
  <si>
    <t>úprava nadstřešní části větrací šachty</t>
  </si>
  <si>
    <t>-1930240843</t>
  </si>
  <si>
    <t>95297R81</t>
  </si>
  <si>
    <t>úprava větrací stříšky</t>
  </si>
  <si>
    <t>299460193</t>
  </si>
  <si>
    <t>22</t>
  </si>
  <si>
    <t>95394R1</t>
  </si>
  <si>
    <t>Konstrukce lávky pro vodovodní potrubí pod stropy 1 NP</t>
  </si>
  <si>
    <t>175720192</t>
  </si>
  <si>
    <t>23</t>
  </si>
  <si>
    <t>9610441R1</t>
  </si>
  <si>
    <t>Bourání podlahových konstrukcí</t>
  </si>
  <si>
    <t>-1186461131</t>
  </si>
  <si>
    <t>24</t>
  </si>
  <si>
    <t>962031136</t>
  </si>
  <si>
    <t>Bourání příček z tvárnic nebo příčkovek tl do 150 mm</t>
  </si>
  <si>
    <t>-1383132422</t>
  </si>
  <si>
    <t>"předstěny"</t>
  </si>
  <si>
    <t>0,9*2,6*12</t>
  </si>
  <si>
    <t>25</t>
  </si>
  <si>
    <t>962084121R</t>
  </si>
  <si>
    <t>Bourání příček deskových sololit, SDK tl do 50 mm</t>
  </si>
  <si>
    <t>-1607277799</t>
  </si>
  <si>
    <t>26</t>
  </si>
  <si>
    <t>965042131</t>
  </si>
  <si>
    <t>Bourání podkladů pod dlažby nebo mazanin betonových nebo z litého asfaltu tl do 100 mm pl do 4 m2</t>
  </si>
  <si>
    <t>-816192762</t>
  </si>
  <si>
    <t>"24 bytů" (1,25*0,9)*24*0,05</t>
  </si>
  <si>
    <t>27</t>
  </si>
  <si>
    <t>969011121R</t>
  </si>
  <si>
    <t>Vybourání potrubí DN do 52</t>
  </si>
  <si>
    <t>m</t>
  </si>
  <si>
    <t>-248287839</t>
  </si>
  <si>
    <t>"24 bytů" 572+(24*2,8*3)+60+93+20</t>
  </si>
  <si>
    <t>28</t>
  </si>
  <si>
    <t>969111R1</t>
  </si>
  <si>
    <t>demontáž VZT potrubí</t>
  </si>
  <si>
    <t>-1992461130</t>
  </si>
  <si>
    <t>"přízemí" 7,0*2</t>
  </si>
  <si>
    <t>29</t>
  </si>
  <si>
    <t>96911R1</t>
  </si>
  <si>
    <t>demontáž ležatých rozvodů vody v 1  NP</t>
  </si>
  <si>
    <t>1977900349</t>
  </si>
  <si>
    <t>30</t>
  </si>
  <si>
    <t>97103323R</t>
  </si>
  <si>
    <t>Vybourání otvorů ve zdivu cihelném pl do 0,0225 m2 na MVC nebo MV tl do 150 mm</t>
  </si>
  <si>
    <t>-796581879</t>
  </si>
  <si>
    <t>31</t>
  </si>
  <si>
    <t>971052531R</t>
  </si>
  <si>
    <t>Vybourání nebo prorážení otvorů v panelových příčkách a zdech pl do 1 m2 tl do 150 mm</t>
  </si>
  <si>
    <t>1248998421</t>
  </si>
  <si>
    <t>32</t>
  </si>
  <si>
    <t>972044R01</t>
  </si>
  <si>
    <t>Vybourání otvorů v podlaze z panelu 15x10 cm pro kotvení ocel. konstrukcí</t>
  </si>
  <si>
    <t>-1182864998</t>
  </si>
  <si>
    <t>33</t>
  </si>
  <si>
    <t>977151123</t>
  </si>
  <si>
    <t>Jádrové vrty diamantovými korunkami do stavebních materiálů D přes 130 do 150 mm</t>
  </si>
  <si>
    <t>616110290</t>
  </si>
  <si>
    <t xml:space="preserve"> 6*0,2</t>
  </si>
  <si>
    <t>34</t>
  </si>
  <si>
    <t>978059541</t>
  </si>
  <si>
    <t>Odsekání a odebrání obkladů stěn z vnitřních obkládaček plochy přes 1 m2</t>
  </si>
  <si>
    <t>1429748634</t>
  </si>
  <si>
    <t>"24 bytů" ((((1,25+0,9)*2)*2,1)-(0,7*2,0))*24</t>
  </si>
  <si>
    <t>35</t>
  </si>
  <si>
    <t>9789R001</t>
  </si>
  <si>
    <t>Dočasné zajištění kab. optotrasy</t>
  </si>
  <si>
    <t>181615277</t>
  </si>
  <si>
    <t>36</t>
  </si>
  <si>
    <t>979R0001</t>
  </si>
  <si>
    <t>Demontáž radiátorů vč. osazení uzavíracích armatur s vypouštěním</t>
  </si>
  <si>
    <t>-926211405</t>
  </si>
  <si>
    <t>997</t>
  </si>
  <si>
    <t>Přesun sutě</t>
  </si>
  <si>
    <t>37</t>
  </si>
  <si>
    <t>99701321R</t>
  </si>
  <si>
    <t>Vnitrostaveništní doprava suti a vybouraných hmot pro budovy v do 40 m ručně</t>
  </si>
  <si>
    <t>1588466834</t>
  </si>
  <si>
    <t>38</t>
  </si>
  <si>
    <t>997013501</t>
  </si>
  <si>
    <t>Odvoz suti a vybouraných hmot na skládku nebo meziskládku do 1 km se složením</t>
  </si>
  <si>
    <t>-211826002</t>
  </si>
  <si>
    <t>39</t>
  </si>
  <si>
    <t>997013509</t>
  </si>
  <si>
    <t>Příplatek k odvozu suti a vybouraných hmot na skládku ZKD 1 km přes 1 km</t>
  </si>
  <si>
    <t>593999056</t>
  </si>
  <si>
    <t>39,67*19 'Přepočtené koeficientem množství</t>
  </si>
  <si>
    <t>40</t>
  </si>
  <si>
    <t>997013861</t>
  </si>
  <si>
    <t>Poplatek za uložení stavebního odpadu na recyklační skládce (skládkovné) z prostého betonu kód odpadu 17 01 01</t>
  </si>
  <si>
    <t>-1405498193</t>
  </si>
  <si>
    <t>1,44+2,97+0,18+1,44+0,047</t>
  </si>
  <si>
    <t>41</t>
  </si>
  <si>
    <t>997013863</t>
  </si>
  <si>
    <t>Poplatek za uložení stavebního odpadu na recyklační skládce (skládkovné) cihelného kód odpadu 17 01 02</t>
  </si>
  <si>
    <t>1527756524</t>
  </si>
  <si>
    <t>3,285</t>
  </si>
  <si>
    <t>42</t>
  </si>
  <si>
    <t>997013871</t>
  </si>
  <si>
    <t>Poplatek za uložení stavebního odpadu na recyklační skládce (skládkovné) směsného stavebního a demoličního kód odpadu 17 09 04</t>
  </si>
  <si>
    <t>646915607</t>
  </si>
  <si>
    <t>39,82-(6,077+3,285)</t>
  </si>
  <si>
    <t>998</t>
  </si>
  <si>
    <t>Přesun hmot</t>
  </si>
  <si>
    <t>43</t>
  </si>
  <si>
    <t>998018004</t>
  </si>
  <si>
    <t>Přesun hmot ruční pro budovy v do 40 m</t>
  </si>
  <si>
    <t>-1885084898</t>
  </si>
  <si>
    <t>PSV</t>
  </si>
  <si>
    <t>Práce a dodávky PSV</t>
  </si>
  <si>
    <t>725</t>
  </si>
  <si>
    <t>Zdravotechnika - zařizovací předměty</t>
  </si>
  <si>
    <t>44</t>
  </si>
  <si>
    <t>7251108R1</t>
  </si>
  <si>
    <t>Demontáž klozetů a zpětná montáž</t>
  </si>
  <si>
    <t>soubor</t>
  </si>
  <si>
    <t>581957295</t>
  </si>
  <si>
    <t>"3x demontáž a  3x zpětná montáž" 24*3</t>
  </si>
  <si>
    <t>45</t>
  </si>
  <si>
    <t>7251108R2</t>
  </si>
  <si>
    <t>Demontáž klozetů do suti</t>
  </si>
  <si>
    <t>859242098</t>
  </si>
  <si>
    <t>763</t>
  </si>
  <si>
    <t>Konstrukce suché výstavby</t>
  </si>
  <si>
    <t>46</t>
  </si>
  <si>
    <t>7631133R1</t>
  </si>
  <si>
    <t>SDK příčka instalační  profil CW+UW 50 desky 1xDFH2 15 protipožární</t>
  </si>
  <si>
    <t>1842449788</t>
  </si>
  <si>
    <t>"24 bytů" 0,9*1,3*24</t>
  </si>
  <si>
    <t>47</t>
  </si>
  <si>
    <t>7631133R2</t>
  </si>
  <si>
    <t>SDK příčka instalační  zdvojený profil CW+UW 50 desky 2xDFH2 15 protipožární</t>
  </si>
  <si>
    <t>-2143312600</t>
  </si>
  <si>
    <t>48</t>
  </si>
  <si>
    <t>763131432</t>
  </si>
  <si>
    <t>SDK podhled deska 1xDF 15 bez izolace dvouvrstvá spodní kce profil CD+UD REI 90</t>
  </si>
  <si>
    <t>-1807793193</t>
  </si>
  <si>
    <t>"24 bytů" (1,25*0,9)*24</t>
  </si>
  <si>
    <t>49</t>
  </si>
  <si>
    <t>763131821</t>
  </si>
  <si>
    <t xml:space="preserve">Demontáž SDK podhledu s dvouvrstvou nosnou kcí z ocelových profilů </t>
  </si>
  <si>
    <t>1198296885</t>
  </si>
  <si>
    <t>50</t>
  </si>
  <si>
    <t>763164526</t>
  </si>
  <si>
    <t>SDK obklad kcí tvaru L š do 0,4 m desky 1xDFH2 15</t>
  </si>
  <si>
    <t>-401794432</t>
  </si>
  <si>
    <t>"24 bytů" 2,4*2*24</t>
  </si>
  <si>
    <t>51</t>
  </si>
  <si>
    <t>76317181R</t>
  </si>
  <si>
    <t>Demontáž revizních klapek/dvířek SDK kcí vel. do 1 m2 pro příčky/předsazené stěny</t>
  </si>
  <si>
    <t>-1419887188</t>
  </si>
  <si>
    <t>"24 bytů" 24</t>
  </si>
  <si>
    <t>52</t>
  </si>
  <si>
    <t>7631723R1</t>
  </si>
  <si>
    <t>Montáž revizních dvířek SDK kcí vel. 600x800 mm</t>
  </si>
  <si>
    <t>-1489515719</t>
  </si>
  <si>
    <t>53</t>
  </si>
  <si>
    <t>M</t>
  </si>
  <si>
    <t>590307R</t>
  </si>
  <si>
    <t>dvířka revizní 600x800mm ze SDK, akustická, uzavíratelná</t>
  </si>
  <si>
    <t>648295443</t>
  </si>
  <si>
    <t>54</t>
  </si>
  <si>
    <t>998763405</t>
  </si>
  <si>
    <t>Přesun hmot procentní pro konstrukce montované z desek v objektech v přes 36 do 48 m</t>
  </si>
  <si>
    <t>%</t>
  </si>
  <si>
    <t>1404845429</t>
  </si>
  <si>
    <t>767</t>
  </si>
  <si>
    <t>Konstrukce zámečnické</t>
  </si>
  <si>
    <t>55</t>
  </si>
  <si>
    <t>76713R01</t>
  </si>
  <si>
    <t>Sklepní kóje - dodávka a montáž</t>
  </si>
  <si>
    <t>-980956739</t>
  </si>
  <si>
    <t>56</t>
  </si>
  <si>
    <t>767995R01</t>
  </si>
  <si>
    <t>Ocelová konstrukce rámu jádra - dodávka a montáž</t>
  </si>
  <si>
    <t>kg</t>
  </si>
  <si>
    <t>1611841178</t>
  </si>
  <si>
    <t>"jekly 70x50x3 mm, 40x40x3 mm, 60x40x3 mm, pásovina 50x5 mm, 40x5 mm, šrouby 6,3x25 mm, závitová tyč d 10 mm dl. 2,3 m, svary, krytky jeklů"</t>
  </si>
  <si>
    <t>(76+5+3+2+6+2)*24</t>
  </si>
  <si>
    <t>2256*1,1 'Přepočtené koeficientem množství</t>
  </si>
  <si>
    <t>57</t>
  </si>
  <si>
    <t>767996R01</t>
  </si>
  <si>
    <t>kotvení trubek instalací k rámu jádra - dodávka a montáž</t>
  </si>
  <si>
    <t>-1229610972</t>
  </si>
  <si>
    <t>58</t>
  </si>
  <si>
    <t>998767205</t>
  </si>
  <si>
    <t>Přesun hmot procentní pro zámečnické konstrukce v objektech v přes 36 do 48 m</t>
  </si>
  <si>
    <t>-1934966283</t>
  </si>
  <si>
    <t>771</t>
  </si>
  <si>
    <t>Podlahy z dlaždic</t>
  </si>
  <si>
    <t>59</t>
  </si>
  <si>
    <t>771151011R</t>
  </si>
  <si>
    <t xml:space="preserve">Samonivelační stěrka podlah </t>
  </si>
  <si>
    <t>-1846248401</t>
  </si>
  <si>
    <t>60</t>
  </si>
  <si>
    <t>771573810</t>
  </si>
  <si>
    <t>Demontáž podlah z dlaždic keramických lepených</t>
  </si>
  <si>
    <t>-1705700768</t>
  </si>
  <si>
    <t>(1,25*0,9*24)</t>
  </si>
  <si>
    <t>61</t>
  </si>
  <si>
    <t>771574366</t>
  </si>
  <si>
    <t xml:space="preserve">Montáž podlah keramických pro mechanické zatížení protiskluzných lepených flexi rychletuhnoucím lepidlem </t>
  </si>
  <si>
    <t>608625079</t>
  </si>
  <si>
    <t>62</t>
  </si>
  <si>
    <t>597610R</t>
  </si>
  <si>
    <t>dlažba keramická matná</t>
  </si>
  <si>
    <t>-2037762523</t>
  </si>
  <si>
    <t>27*1,01 'Přepočtené koeficientem množství</t>
  </si>
  <si>
    <t>63</t>
  </si>
  <si>
    <t>771577121</t>
  </si>
  <si>
    <t>Příplatek k montáži podlah keramických lepených cementovým flexibilním rychletuhnoucím lepidlem za plochu do 5 m2</t>
  </si>
  <si>
    <t>-951927063</t>
  </si>
  <si>
    <t>64</t>
  </si>
  <si>
    <t>771577123</t>
  </si>
  <si>
    <t>Příplatek k montáži podlah keramických lepených flexibilním rychletuhnoucím lepidlem za spárování bílým cementem</t>
  </si>
  <si>
    <t>1733403241</t>
  </si>
  <si>
    <t>65</t>
  </si>
  <si>
    <t>77159122R</t>
  </si>
  <si>
    <t>Izolace podlah Mirelon lepená proti kročejovému hluku</t>
  </si>
  <si>
    <t>289363688</t>
  </si>
  <si>
    <t>66</t>
  </si>
  <si>
    <t>77159řR01</t>
  </si>
  <si>
    <t>separační folie</t>
  </si>
  <si>
    <t>-413806437</t>
  </si>
  <si>
    <t>67</t>
  </si>
  <si>
    <t>998771205</t>
  </si>
  <si>
    <t>Přesun hmot procentní pro podlahy z dlaždic v objektech v přes 36 do 48 m</t>
  </si>
  <si>
    <t>-1981829742</t>
  </si>
  <si>
    <t>776</t>
  </si>
  <si>
    <t>Podlahy povlakové</t>
  </si>
  <si>
    <t>68</t>
  </si>
  <si>
    <t>776421312</t>
  </si>
  <si>
    <t>Montáž přechodových šroubovaných lišt</t>
  </si>
  <si>
    <t>-1884327508</t>
  </si>
  <si>
    <t>"24 bytů" 0,7*24</t>
  </si>
  <si>
    <t>69</t>
  </si>
  <si>
    <t>55343114</t>
  </si>
  <si>
    <t>profil přechodový Al narážecí 30mm</t>
  </si>
  <si>
    <t>-750096669</t>
  </si>
  <si>
    <t>16,8*1,02 'Přepočtené koeficientem množství</t>
  </si>
  <si>
    <t>70</t>
  </si>
  <si>
    <t>998776205</t>
  </si>
  <si>
    <t>Přesun hmot procentní pro podlahy povlakové v objektech v přes 36 do 48 m</t>
  </si>
  <si>
    <t>95472380</t>
  </si>
  <si>
    <t>781</t>
  </si>
  <si>
    <t>Dokončovací práce - obklady</t>
  </si>
  <si>
    <t>71</t>
  </si>
  <si>
    <t>781121011</t>
  </si>
  <si>
    <t>Nátěr penetrační na stěnu</t>
  </si>
  <si>
    <t>-1646663462</t>
  </si>
  <si>
    <t>72</t>
  </si>
  <si>
    <t>781474114R</t>
  </si>
  <si>
    <t>Montáž obkladů vnitřních keramických hladkých  lepených flexibilním lepidlem</t>
  </si>
  <si>
    <t>1157158944</t>
  </si>
  <si>
    <t>73</t>
  </si>
  <si>
    <t>5976104R</t>
  </si>
  <si>
    <t>obklad keramický matný</t>
  </si>
  <si>
    <t>1181789283</t>
  </si>
  <si>
    <t>183,12*1,1 'Přepočtené koeficientem množství</t>
  </si>
  <si>
    <t>74</t>
  </si>
  <si>
    <t>781477111</t>
  </si>
  <si>
    <t>Příplatek k montáži obkladů vnitřních keramických hladkých za plochu do 10 m2</t>
  </si>
  <si>
    <t>-1302279596</t>
  </si>
  <si>
    <t>75</t>
  </si>
  <si>
    <t>781477112</t>
  </si>
  <si>
    <t>Příplatek k montáži obkladů vnitřních keramických hladkých za omezený prostor</t>
  </si>
  <si>
    <t>467460351</t>
  </si>
  <si>
    <t>76</t>
  </si>
  <si>
    <t>781477113</t>
  </si>
  <si>
    <t>Příplatek k montáži obkladů vnitřních keramických hladkých za spárování bílým cementem</t>
  </si>
  <si>
    <t>425643573</t>
  </si>
  <si>
    <t>77</t>
  </si>
  <si>
    <t>781492211</t>
  </si>
  <si>
    <t>Montáž profilů rohových lepených flexibilním cementovým lepidlem</t>
  </si>
  <si>
    <t>237339730</t>
  </si>
  <si>
    <t>"24 bytů" (4*2,1)*24</t>
  </si>
  <si>
    <t>78</t>
  </si>
  <si>
    <t>59030212</t>
  </si>
  <si>
    <t>úhelník na ochranu rohů Al 25x25mm</t>
  </si>
  <si>
    <t>-360748886</t>
  </si>
  <si>
    <t>79</t>
  </si>
  <si>
    <t>998781205</t>
  </si>
  <si>
    <t>Přesun hmot procentní pro obklady keramické v objektech v přes 36 do 48 m</t>
  </si>
  <si>
    <t>-1260224912</t>
  </si>
  <si>
    <t>783</t>
  </si>
  <si>
    <t>Dokončovací práce - nátěry</t>
  </si>
  <si>
    <t>80</t>
  </si>
  <si>
    <t>783334R</t>
  </si>
  <si>
    <t>Základní jednonásobný  nátěr zámečnických konstrukcí</t>
  </si>
  <si>
    <t>296856158</t>
  </si>
  <si>
    <t>"ocelové rámy jádra"</t>
  </si>
  <si>
    <t>2,256*32</t>
  </si>
  <si>
    <t>81</t>
  </si>
  <si>
    <t>783337R</t>
  </si>
  <si>
    <t>Krycí protikorozní nátěr zámečnických konstrukcí</t>
  </si>
  <si>
    <t>-1167045913</t>
  </si>
  <si>
    <t>784</t>
  </si>
  <si>
    <t>Dokončovací práce - malby a tapety</t>
  </si>
  <si>
    <t>82</t>
  </si>
  <si>
    <t>7842110R</t>
  </si>
  <si>
    <t>oprava maleb  po stavebních pracech</t>
  </si>
  <si>
    <t>2045462551</t>
  </si>
  <si>
    <t>"společné prostory" 50</t>
  </si>
  <si>
    <t>"přízemí" 20</t>
  </si>
  <si>
    <t>"24 bytů" 2,5*24</t>
  </si>
  <si>
    <t>01.2 - SO 01.2 ZTI</t>
  </si>
  <si>
    <t>D1 - Zdravotechnika - vnitřní kanalizace</t>
  </si>
  <si>
    <t>D2 - Zdravotechnika - vnitřní vodovod</t>
  </si>
  <si>
    <t>D3 - Zařizovací předměty</t>
  </si>
  <si>
    <t>D4 - Ostatní</t>
  </si>
  <si>
    <t>D1</t>
  </si>
  <si>
    <t>Zdravotechnika - vnitřní kanalizace</t>
  </si>
  <si>
    <t>Pol1a</t>
  </si>
  <si>
    <t>Potrubí  NG hrdlové DN 40 tiché provedení</t>
  </si>
  <si>
    <t>1323401051</t>
  </si>
  <si>
    <t>Pol1</t>
  </si>
  <si>
    <t>Potrubí  NG hrdlové DN 50 tiché provedení</t>
  </si>
  <si>
    <t>Pol2</t>
  </si>
  <si>
    <t>Potrubí NG hrdlové DN 110 tiché provedení</t>
  </si>
  <si>
    <t>Pol3</t>
  </si>
  <si>
    <t>Čistící kusy DN 110 - dodávka a montáž</t>
  </si>
  <si>
    <t>Pol3a</t>
  </si>
  <si>
    <t>Hluková izolace pomocí pěnových skořepin</t>
  </si>
  <si>
    <t>-939707717</t>
  </si>
  <si>
    <t>Pol4</t>
  </si>
  <si>
    <t>Zkouška těsnosti kanalizace vodou do DN 125</t>
  </si>
  <si>
    <t>Pol5</t>
  </si>
  <si>
    <t>Kontrola a vyčištění ležatého rozvodu tlakovou vodou</t>
  </si>
  <si>
    <t>Pol5a</t>
  </si>
  <si>
    <t>Demontáž a likvidace stávajícího kanalizačního rozvodu</t>
  </si>
  <si>
    <t>1238803678</t>
  </si>
  <si>
    <t>D2</t>
  </si>
  <si>
    <t>Zdravotechnika - vnitřní vodovod</t>
  </si>
  <si>
    <t>Pol7a</t>
  </si>
  <si>
    <t>Potrubí plastové PPR 20x3PN16</t>
  </si>
  <si>
    <t>107648404</t>
  </si>
  <si>
    <t>Pol8</t>
  </si>
  <si>
    <t>Potrubí plastové PPR 25x3,5 PN16</t>
  </si>
  <si>
    <t>Pol9</t>
  </si>
  <si>
    <t>Potrubí plastové PPR 32x4,4 PN16</t>
  </si>
  <si>
    <t>Pol10</t>
  </si>
  <si>
    <t>Potrubí plastové PPR 50x6,9 PN16</t>
  </si>
  <si>
    <t>Pol11</t>
  </si>
  <si>
    <t>Potrubí plastové PPR 75x10,3 PN16</t>
  </si>
  <si>
    <t>Pol13b</t>
  </si>
  <si>
    <t>Potrubí plastové PPR 20x3,5 PN22</t>
  </si>
  <si>
    <t>-1499098838</t>
  </si>
  <si>
    <t>Pol13a</t>
  </si>
  <si>
    <t>Potrubí plastové PPR 25x2,8 PN16</t>
  </si>
  <si>
    <t>-1671275258</t>
  </si>
  <si>
    <t>Pol13</t>
  </si>
  <si>
    <t>Potrubí plastové PPR 32x3,6 PN22</t>
  </si>
  <si>
    <t>Pol14</t>
  </si>
  <si>
    <t>Potrubí plastové PPR 40x4,5 PN22</t>
  </si>
  <si>
    <t>Pol15</t>
  </si>
  <si>
    <t>Potrubí plastové PPR 50x5,6 PN22</t>
  </si>
  <si>
    <t>Pol19b</t>
  </si>
  <si>
    <t>Kulový kohout DN 20 v provedení pro pitnou vodu vč. výpusti</t>
  </si>
  <si>
    <t>-1602960766</t>
  </si>
  <si>
    <t>Pol19</t>
  </si>
  <si>
    <t>Kulový kohout DN 25 v provedení pro pitnou vodu vč. výpusti</t>
  </si>
  <si>
    <t>Pol21</t>
  </si>
  <si>
    <t>Kulový kohout DN 40 v provedení pro pitnou vodu vč. výpusti</t>
  </si>
  <si>
    <t>Pol26</t>
  </si>
  <si>
    <t>Vyvažovací ventil  DN 20 v provedení pro pitnou vodu</t>
  </si>
  <si>
    <t>Pol27</t>
  </si>
  <si>
    <t>Kompenzační smyčka PPR 32</t>
  </si>
  <si>
    <t>Pol28</t>
  </si>
  <si>
    <t>Kompenzační smyčka PPR 40</t>
  </si>
  <si>
    <t>Pol29</t>
  </si>
  <si>
    <t>Návleková izolace 25mm</t>
  </si>
  <si>
    <t>Pol30</t>
  </si>
  <si>
    <t>Návleková izolace  13mm</t>
  </si>
  <si>
    <t>D3</t>
  </si>
  <si>
    <t>Zařizovací předměty</t>
  </si>
  <si>
    <t>Pol101</t>
  </si>
  <si>
    <t>držák toaletního papíru</t>
  </si>
  <si>
    <t>-1254329509</t>
  </si>
  <si>
    <t>Pol102</t>
  </si>
  <si>
    <t>WC štětka - set</t>
  </si>
  <si>
    <t>130288359</t>
  </si>
  <si>
    <t>Pol72</t>
  </si>
  <si>
    <t>Závěsné WC pro předstěnu - přesný typ dle výběru investora</t>
  </si>
  <si>
    <t>Pol32</t>
  </si>
  <si>
    <t>Závěsný rám pro WC - přesný typ dle výběru investora</t>
  </si>
  <si>
    <t>Pol32a</t>
  </si>
  <si>
    <t>WC prkénko tiché (zpomalené zklápění do vodorovné polohy)</t>
  </si>
  <si>
    <t>-1760007028</t>
  </si>
  <si>
    <t>D4</t>
  </si>
  <si>
    <t>Ostatní</t>
  </si>
  <si>
    <t>Pol33</t>
  </si>
  <si>
    <t>Zkouška tlaková potrubí vodovodního</t>
  </si>
  <si>
    <t>Pol34</t>
  </si>
  <si>
    <t>Proplach a dezinfekce vodovodního potrubí do DN 80</t>
  </si>
  <si>
    <t>Pol7</t>
  </si>
  <si>
    <t>Stavební přípomoce</t>
  </si>
  <si>
    <t>Pol36</t>
  </si>
  <si>
    <t>Připojení k rozvodu SV v bytech</t>
  </si>
  <si>
    <t>Pol37</t>
  </si>
  <si>
    <t>Připojení k rozvodu TV v bytech</t>
  </si>
  <si>
    <t>Pol38</t>
  </si>
  <si>
    <t>Přepojení stávajíích rozvodů hydrantů v 1NP objektu</t>
  </si>
  <si>
    <t>Pol39</t>
  </si>
  <si>
    <t>Elektroinstalační práce</t>
  </si>
  <si>
    <t>84</t>
  </si>
  <si>
    <t>Pol40</t>
  </si>
  <si>
    <t>Inženýrské práce</t>
  </si>
  <si>
    <t>86</t>
  </si>
  <si>
    <t>R101</t>
  </si>
  <si>
    <t>Zajištění pitné vody po dobu rekonstrukce</t>
  </si>
  <si>
    <t>868941215</t>
  </si>
  <si>
    <t>R102</t>
  </si>
  <si>
    <t>Zajištění vody pro TUV po dobu rekonstrukce</t>
  </si>
  <si>
    <t>-870298268</t>
  </si>
  <si>
    <t>R201</t>
  </si>
  <si>
    <t>Protipožární flexibilní manžeta CFS-C EL odolnost 30 minut - prostup vodovod 6 kusů</t>
  </si>
  <si>
    <t>-2027863076</t>
  </si>
  <si>
    <t>R301</t>
  </si>
  <si>
    <t>Demontáž a likvidace stávajícího vodovodního rozvodu</t>
  </si>
  <si>
    <t>793431533</t>
  </si>
  <si>
    <t>01.3 - SO 01.3 Elektroinstalace</t>
  </si>
  <si>
    <t xml:space="preserve">D1 - Uzemnění </t>
  </si>
  <si>
    <t>D2 - Instalace elektro WC</t>
  </si>
  <si>
    <t>D3 - Ostatní instalační práce</t>
  </si>
  <si>
    <t xml:space="preserve">Uzemnění </t>
  </si>
  <si>
    <t>Pol80</t>
  </si>
  <si>
    <t>Vodič CYa 50</t>
  </si>
  <si>
    <t>Pol84</t>
  </si>
  <si>
    <t>Vodič CYa 4</t>
  </si>
  <si>
    <t>Pol85</t>
  </si>
  <si>
    <t>Příchytka</t>
  </si>
  <si>
    <t>Pol86</t>
  </si>
  <si>
    <t>Pásek instalační</t>
  </si>
  <si>
    <t>Pol88</t>
  </si>
  <si>
    <t>Svorkovnice MET bytová</t>
  </si>
  <si>
    <t>Pol89</t>
  </si>
  <si>
    <t>Páska CU + svorka BERNARD</t>
  </si>
  <si>
    <t>Pol90</t>
  </si>
  <si>
    <t>Drobný a nespecifikovaný materiál</t>
  </si>
  <si>
    <t>Instalace elektro WC</t>
  </si>
  <si>
    <t>Pol91</t>
  </si>
  <si>
    <t>Svítidlo stropní kruhové, LED 18W/ 4000K/IP44</t>
  </si>
  <si>
    <t>Pol92</t>
  </si>
  <si>
    <t>Krabice přístojová KO68 + vypínač</t>
  </si>
  <si>
    <t>Pol93</t>
  </si>
  <si>
    <t>Svorka WAGO</t>
  </si>
  <si>
    <t>Pol94</t>
  </si>
  <si>
    <t>Kabel CYKY J5x1,5</t>
  </si>
  <si>
    <t>Pol95</t>
  </si>
  <si>
    <t>Kabel CYKY J3x1,5</t>
  </si>
  <si>
    <t>Pol96</t>
  </si>
  <si>
    <t>Kabel CYKY O3x1,5</t>
  </si>
  <si>
    <t>Pol97</t>
  </si>
  <si>
    <t>Ostatní instalační práce</t>
  </si>
  <si>
    <t>Pol103</t>
  </si>
  <si>
    <t>Nespecifikovaný materiál</t>
  </si>
  <si>
    <t>01.4 - SO 01.4 VZT</t>
  </si>
  <si>
    <t>D1 - Zařízení č.1 - Větrání  sociálního zázemí odvod</t>
  </si>
  <si>
    <t>D2 - Zařízení č.2 - Větrání  kuchyní -odvod</t>
  </si>
  <si>
    <t xml:space="preserve">    713 - Izolace tepelné</t>
  </si>
  <si>
    <t>D3 - Demontáže</t>
  </si>
  <si>
    <t xml:space="preserve">D4 - </t>
  </si>
  <si>
    <t>Zařízení č.1 - Větrání  sociálního zázemí odvod</t>
  </si>
  <si>
    <t>751 12 2011</t>
  </si>
  <si>
    <t>Jednotrubní radiální ventilátor ER- AP 100 VZ, 31W, 230V</t>
  </si>
  <si>
    <t>ks</t>
  </si>
  <si>
    <t>751 12 2051</t>
  </si>
  <si>
    <t>Jednotrubní radiální ventilátor ER 60 VZ, 29W, 230V</t>
  </si>
  <si>
    <t>751 12 2051.1</t>
  </si>
  <si>
    <t>Pouzdro ER-UPD</t>
  </si>
  <si>
    <t>751 52 6750</t>
  </si>
  <si>
    <t>Protidešťová žaluzie 400 x 200 pozinkovaná</t>
  </si>
  <si>
    <t>751 51-0012</t>
  </si>
  <si>
    <t>Potrubí čtyřhranné průřezu přes 0,07 do 0,13m²</t>
  </si>
  <si>
    <t>751 51-1003</t>
  </si>
  <si>
    <t>DTTO montáž</t>
  </si>
  <si>
    <t>751 51-1183</t>
  </si>
  <si>
    <t>Spiropotrubí a tvarovky -TR Ø 280</t>
  </si>
  <si>
    <t>751 58-1357</t>
  </si>
  <si>
    <t>Prostup stropem kruhového potrubí do Ø300 mm</t>
  </si>
  <si>
    <t>Pol62</t>
  </si>
  <si>
    <t>Protipožární tmel kartuše 0,310 kg</t>
  </si>
  <si>
    <t>751 51-4179</t>
  </si>
  <si>
    <t>OBJ90°280-80</t>
  </si>
  <si>
    <t>751 51-4777</t>
  </si>
  <si>
    <t>Koncový kryt vnitřní  DR 280</t>
  </si>
  <si>
    <t>753 53 7011</t>
  </si>
  <si>
    <t>ohebné potrubí Aluflex MO 80</t>
  </si>
  <si>
    <t>619239177</t>
  </si>
  <si>
    <t>751 51-1181</t>
  </si>
  <si>
    <t>Spiropotrubí a tvarovky - TR Ø 100</t>
  </si>
  <si>
    <t>1873318376</t>
  </si>
  <si>
    <t>751 51-4177</t>
  </si>
  <si>
    <t>Spiropotrubí a tvarovky  - OL45°100</t>
  </si>
  <si>
    <t>44244222</t>
  </si>
  <si>
    <t>751 51-4179a</t>
  </si>
  <si>
    <t>OBJ90°280-100</t>
  </si>
  <si>
    <t>-1195748493</t>
  </si>
  <si>
    <t>Pol31</t>
  </si>
  <si>
    <t>Vodovodní plastové potrubí Ø 20 mm</t>
  </si>
  <si>
    <t>713 46 3121</t>
  </si>
  <si>
    <t>Izolace Armaflex tl.19mm</t>
  </si>
  <si>
    <t>m²</t>
  </si>
  <si>
    <t>Pol65</t>
  </si>
  <si>
    <t>Těsnící a spojovací materiál</t>
  </si>
  <si>
    <t>Pol66</t>
  </si>
  <si>
    <t>Uložení potrubí s gumovou výstelkou</t>
  </si>
  <si>
    <t>Zařízení č.2 - Větrání  kuchyní -odvod</t>
  </si>
  <si>
    <t>751 52 6750.1</t>
  </si>
  <si>
    <t>Protidešťová žaluzie 450 x 250 pozinkovaná</t>
  </si>
  <si>
    <t>751 51-1183.1</t>
  </si>
  <si>
    <t>Spiropotrubí a tvarovky -TR Ø 315</t>
  </si>
  <si>
    <t>751 58-1358</t>
  </si>
  <si>
    <t>Prostup stropem kruhového potrubí do Ø400 mm</t>
  </si>
  <si>
    <t>751 51-4179.2</t>
  </si>
  <si>
    <t>OBJ90°315-80</t>
  </si>
  <si>
    <t>751 51-4777.1</t>
  </si>
  <si>
    <t>Koncový kryt vnitřní  DR 315</t>
  </si>
  <si>
    <t>751 51-4679</t>
  </si>
  <si>
    <t>Těsná zpětná protipachová klapka</t>
  </si>
  <si>
    <t>753 53 7012</t>
  </si>
  <si>
    <t>Aluflex MO 125</t>
  </si>
  <si>
    <t>713</t>
  </si>
  <si>
    <t>Izolace tepelné</t>
  </si>
  <si>
    <t>713411121</t>
  </si>
  <si>
    <t>Montáž izolace tepelné potrubí pásy nebo rohožemi s Al fólií staženými drátem 1x</t>
  </si>
  <si>
    <t>705166736</t>
  </si>
  <si>
    <t>R</t>
  </si>
  <si>
    <t>Drát pozink 1,25 mm</t>
  </si>
  <si>
    <t>626947542</t>
  </si>
  <si>
    <t>R1</t>
  </si>
  <si>
    <t>Isover Orstech Pyro (tl. 50mm),</t>
  </si>
  <si>
    <t>bal</t>
  </si>
  <si>
    <t>-64065891</t>
  </si>
  <si>
    <t>Demontáže</t>
  </si>
  <si>
    <t>751 12 0813a</t>
  </si>
  <si>
    <t>Demontáže vzduchotechnického potrubí 0,07 až 0,13</t>
  </si>
  <si>
    <t>-579131742</t>
  </si>
  <si>
    <t>751 12 3811</t>
  </si>
  <si>
    <t>Demontáž radiálních ventilátorů do 300mm</t>
  </si>
  <si>
    <t>751 12 0813</t>
  </si>
  <si>
    <t>Pol76</t>
  </si>
  <si>
    <t>Pol79</t>
  </si>
  <si>
    <t>Dopravné</t>
  </si>
  <si>
    <t>01.5 - SO 01.5 Likvidace asbestu - kanalizační potrubí</t>
  </si>
  <si>
    <t>OST - Ostatní</t>
  </si>
  <si>
    <t>OST</t>
  </si>
  <si>
    <t>RTT01</t>
  </si>
  <si>
    <t>Kvalifikovaný dělník</t>
  </si>
  <si>
    <t>hod.</t>
  </si>
  <si>
    <t>262144</t>
  </si>
  <si>
    <t>RTT01.1</t>
  </si>
  <si>
    <t>Výstavba ochranného pásma</t>
  </si>
  <si>
    <t>RTT01.2</t>
  </si>
  <si>
    <t>Nákladní automobil - valník do 3,5t</t>
  </si>
  <si>
    <t>km</t>
  </si>
  <si>
    <t>RTT01.3</t>
  </si>
  <si>
    <t>Nákladní automobil - valník do 7,5t</t>
  </si>
  <si>
    <t>RTT01.4</t>
  </si>
  <si>
    <t>Likvidace odpadu kat. č.  170605 (azbest)</t>
  </si>
  <si>
    <t>RTT01.5</t>
  </si>
  <si>
    <t>Měření respirabilních vláken azbestu v ovzduší</t>
  </si>
  <si>
    <t>RTT01.6</t>
  </si>
  <si>
    <t>Odsávací a filtrační zařízení H13</t>
  </si>
  <si>
    <t>RTT01.7</t>
  </si>
  <si>
    <t>Vysávání s hepafiltrací H13</t>
  </si>
  <si>
    <t>RTT01.8</t>
  </si>
  <si>
    <t>Tyvek</t>
  </si>
  <si>
    <t>ks.</t>
  </si>
  <si>
    <t>RTT01.9</t>
  </si>
  <si>
    <t>Rukavice se zvýšenou odolností</t>
  </si>
  <si>
    <t>RTT01.10</t>
  </si>
  <si>
    <t>Respirátor P3</t>
  </si>
  <si>
    <t>RTT01.11</t>
  </si>
  <si>
    <t>Enkapsulační postřik FOSTER</t>
  </si>
  <si>
    <t>RTT01.12</t>
  </si>
  <si>
    <t>Stretchfolie</t>
  </si>
  <si>
    <t>RTT01.13</t>
  </si>
  <si>
    <t>PE - Pytel</t>
  </si>
  <si>
    <t>901 - VON</t>
  </si>
  <si>
    <t>Ostatní - Ostatní</t>
  </si>
  <si>
    <t xml:space="preserve">    96X - Vedlejší a ostatní náklady</t>
  </si>
  <si>
    <t>96X</t>
  </si>
  <si>
    <t>Vedlejší a ostatní náklady</t>
  </si>
  <si>
    <t>20001</t>
  </si>
  <si>
    <t>zařízení staveniště</t>
  </si>
  <si>
    <t>512</t>
  </si>
  <si>
    <t>-1465923920</t>
  </si>
  <si>
    <t>20002</t>
  </si>
  <si>
    <t>územní vlivy</t>
  </si>
  <si>
    <t>-1962775611</t>
  </si>
  <si>
    <t>20003</t>
  </si>
  <si>
    <t>provozní vlivy</t>
  </si>
  <si>
    <t>-2110063990</t>
  </si>
  <si>
    <t>20004</t>
  </si>
  <si>
    <t>dokumentace skutečného provedení</t>
  </si>
  <si>
    <t>-998963026</t>
  </si>
  <si>
    <t>20005</t>
  </si>
  <si>
    <t>výrobní dokumentace - ocelové konstrukce</t>
  </si>
  <si>
    <t>2074797375</t>
  </si>
  <si>
    <t>20006</t>
  </si>
  <si>
    <t>požární revize</t>
  </si>
  <si>
    <t>-1913963798</t>
  </si>
  <si>
    <t>20007</t>
  </si>
  <si>
    <t>revize elektro, WC</t>
  </si>
  <si>
    <t>222507334</t>
  </si>
  <si>
    <t>20008</t>
  </si>
  <si>
    <t>plomby vodoměrů (rozdělání, zaplombování)</t>
  </si>
  <si>
    <t>-1656667421</t>
  </si>
  <si>
    <t>20009</t>
  </si>
  <si>
    <t>zhotovení harmonogramu prací</t>
  </si>
  <si>
    <t>1094593711</t>
  </si>
  <si>
    <t>20010</t>
  </si>
  <si>
    <t>IČ během výstavby</t>
  </si>
  <si>
    <t>-1578356303</t>
  </si>
  <si>
    <t>20011</t>
  </si>
  <si>
    <t>koordinace postupu bouracích prací se statikem</t>
  </si>
  <si>
    <t>-2108488543</t>
  </si>
  <si>
    <t>20012</t>
  </si>
  <si>
    <t>zabezpečení staveniště proti vstupu cizích a nepovolaných osob na staveniště</t>
  </si>
  <si>
    <t>1953518072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</si>
</sst>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118</xdr:row>
      <xdr:rowOff>0</xdr:rowOff>
    </xdr:from>
    <xdr:to>
      <xdr:col>9</xdr:col>
      <xdr:colOff>1216025</xdr:colOff>
      <xdr:row>122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106</xdr:row>
      <xdr:rowOff>0</xdr:rowOff>
    </xdr:from>
    <xdr:to>
      <xdr:col>9</xdr:col>
      <xdr:colOff>1216025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105</xdr:row>
      <xdr:rowOff>0</xdr:rowOff>
    </xdr:from>
    <xdr:to>
      <xdr:col>9</xdr:col>
      <xdr:colOff>1216025</xdr:colOff>
      <xdr:row>109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107</xdr:row>
      <xdr:rowOff>0</xdr:rowOff>
    </xdr:from>
    <xdr:to>
      <xdr:col>9</xdr:col>
      <xdr:colOff>1216025</xdr:colOff>
      <xdr:row>111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103</xdr:row>
      <xdr:rowOff>0</xdr:rowOff>
    </xdr:from>
    <xdr:to>
      <xdr:col>9</xdr:col>
      <xdr:colOff>1216025</xdr:colOff>
      <xdr:row>107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104</xdr:row>
      <xdr:rowOff>0</xdr:rowOff>
    </xdr:from>
    <xdr:to>
      <xdr:col>9</xdr:col>
      <xdr:colOff>1216025</xdr:colOff>
      <xdr:row>108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abSelected="1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88" t="s">
        <v>5</v>
      </c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00" t="s">
        <v>14</v>
      </c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R5" s="19"/>
      <c r="BE5" s="197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01" t="s">
        <v>17</v>
      </c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R6" s="19"/>
      <c r="BE6" s="198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98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98"/>
      <c r="BS8" s="16" t="s">
        <v>6</v>
      </c>
    </row>
    <row r="9" spans="1:74" ht="14.45" customHeight="1">
      <c r="B9" s="19"/>
      <c r="AR9" s="19"/>
      <c r="BE9" s="198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198"/>
      <c r="BS10" s="16" t="s">
        <v>6</v>
      </c>
    </row>
    <row r="11" spans="1:74" ht="18.399999999999999" customHeight="1">
      <c r="B11" s="19"/>
      <c r="E11" s="24" t="s">
        <v>21</v>
      </c>
      <c r="AK11" s="26" t="s">
        <v>26</v>
      </c>
      <c r="AN11" s="24" t="s">
        <v>1</v>
      </c>
      <c r="AR11" s="19"/>
      <c r="BE11" s="198"/>
      <c r="BS11" s="16" t="s">
        <v>6</v>
      </c>
    </row>
    <row r="12" spans="1:74" ht="6.95" customHeight="1">
      <c r="B12" s="19"/>
      <c r="AR12" s="19"/>
      <c r="BE12" s="198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198"/>
      <c r="BS13" s="16" t="s">
        <v>6</v>
      </c>
    </row>
    <row r="14" spans="1:74" ht="12.75">
      <c r="B14" s="19"/>
      <c r="E14" s="202" t="s">
        <v>28</v>
      </c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6" t="s">
        <v>26</v>
      </c>
      <c r="AN14" s="28" t="s">
        <v>28</v>
      </c>
      <c r="AR14" s="19"/>
      <c r="BE14" s="198"/>
      <c r="BS14" s="16" t="s">
        <v>6</v>
      </c>
    </row>
    <row r="15" spans="1:74" ht="6.95" customHeight="1">
      <c r="B15" s="19"/>
      <c r="AR15" s="19"/>
      <c r="BE15" s="198"/>
      <c r="BS15" s="16" t="s">
        <v>3</v>
      </c>
    </row>
    <row r="16" spans="1:74" ht="12" customHeight="1">
      <c r="B16" s="19"/>
      <c r="D16" s="26" t="s">
        <v>29</v>
      </c>
      <c r="AK16" s="26" t="s">
        <v>25</v>
      </c>
      <c r="AN16" s="24" t="s">
        <v>1</v>
      </c>
      <c r="AR16" s="19"/>
      <c r="BE16" s="198"/>
      <c r="BS16" s="16" t="s">
        <v>3</v>
      </c>
    </row>
    <row r="17" spans="2:71" ht="18.399999999999999" customHeight="1">
      <c r="B17" s="19"/>
      <c r="E17" s="24" t="s">
        <v>21</v>
      </c>
      <c r="AK17" s="26" t="s">
        <v>26</v>
      </c>
      <c r="AN17" s="24" t="s">
        <v>1</v>
      </c>
      <c r="AR17" s="19"/>
      <c r="BE17" s="198"/>
      <c r="BS17" s="16" t="s">
        <v>30</v>
      </c>
    </row>
    <row r="18" spans="2:71" ht="6.95" customHeight="1">
      <c r="B18" s="19"/>
      <c r="AR18" s="19"/>
      <c r="BE18" s="198"/>
      <c r="BS18" s="16" t="s">
        <v>6</v>
      </c>
    </row>
    <row r="19" spans="2:71" ht="12" customHeight="1">
      <c r="B19" s="19"/>
      <c r="D19" s="26" t="s">
        <v>31</v>
      </c>
      <c r="AK19" s="26" t="s">
        <v>25</v>
      </c>
      <c r="AN19" s="24" t="s">
        <v>1</v>
      </c>
      <c r="AR19" s="19"/>
      <c r="BE19" s="198"/>
      <c r="BS19" s="16" t="s">
        <v>6</v>
      </c>
    </row>
    <row r="20" spans="2:71" ht="18.399999999999999" customHeight="1">
      <c r="B20" s="19"/>
      <c r="E20" s="24" t="s">
        <v>21</v>
      </c>
      <c r="AK20" s="26" t="s">
        <v>26</v>
      </c>
      <c r="AN20" s="24" t="s">
        <v>1</v>
      </c>
      <c r="AR20" s="19"/>
      <c r="BE20" s="198"/>
      <c r="BS20" s="16" t="s">
        <v>30</v>
      </c>
    </row>
    <row r="21" spans="2:71" ht="6.95" customHeight="1">
      <c r="B21" s="19"/>
      <c r="AR21" s="19"/>
      <c r="BE21" s="198"/>
    </row>
    <row r="22" spans="2:71" ht="12" customHeight="1">
      <c r="B22" s="19"/>
      <c r="D22" s="26" t="s">
        <v>32</v>
      </c>
      <c r="AR22" s="19"/>
      <c r="BE22" s="198"/>
    </row>
    <row r="23" spans="2:71" ht="16.5" customHeight="1">
      <c r="B23" s="19"/>
      <c r="E23" s="204" t="s">
        <v>1</v>
      </c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R23" s="19"/>
      <c r="BE23" s="198"/>
    </row>
    <row r="24" spans="2:71" ht="6.95" customHeight="1">
      <c r="B24" s="19"/>
      <c r="AR24" s="19"/>
      <c r="BE24" s="198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98"/>
    </row>
    <row r="26" spans="2:71" s="1" customFormat="1" ht="25.9" customHeight="1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05">
        <f>ROUND(AG94,2)</f>
        <v>0</v>
      </c>
      <c r="AL26" s="206"/>
      <c r="AM26" s="206"/>
      <c r="AN26" s="206"/>
      <c r="AO26" s="206"/>
      <c r="AR26" s="31"/>
      <c r="BE26" s="198"/>
    </row>
    <row r="27" spans="2:71" s="1" customFormat="1" ht="6.95" customHeight="1">
      <c r="B27" s="31"/>
      <c r="AR27" s="31"/>
      <c r="BE27" s="198"/>
    </row>
    <row r="28" spans="2:71" s="1" customFormat="1" ht="12.75">
      <c r="B28" s="31"/>
      <c r="L28" s="207" t="s">
        <v>34</v>
      </c>
      <c r="M28" s="207"/>
      <c r="N28" s="207"/>
      <c r="O28" s="207"/>
      <c r="P28" s="207"/>
      <c r="W28" s="207" t="s">
        <v>35</v>
      </c>
      <c r="X28" s="207"/>
      <c r="Y28" s="207"/>
      <c r="Z28" s="207"/>
      <c r="AA28" s="207"/>
      <c r="AB28" s="207"/>
      <c r="AC28" s="207"/>
      <c r="AD28" s="207"/>
      <c r="AE28" s="207"/>
      <c r="AK28" s="207" t="s">
        <v>36</v>
      </c>
      <c r="AL28" s="207"/>
      <c r="AM28" s="207"/>
      <c r="AN28" s="207"/>
      <c r="AO28" s="207"/>
      <c r="AR28" s="31"/>
      <c r="BE28" s="198"/>
    </row>
    <row r="29" spans="2:71" s="2" customFormat="1" ht="14.45" customHeight="1">
      <c r="B29" s="35"/>
      <c r="D29" s="26" t="s">
        <v>37</v>
      </c>
      <c r="F29" s="26" t="s">
        <v>38</v>
      </c>
      <c r="L29" s="192">
        <v>0.21</v>
      </c>
      <c r="M29" s="191"/>
      <c r="N29" s="191"/>
      <c r="O29" s="191"/>
      <c r="P29" s="191"/>
      <c r="W29" s="190">
        <f>ROUND(AZ94, 2)</f>
        <v>0</v>
      </c>
      <c r="X29" s="191"/>
      <c r="Y29" s="191"/>
      <c r="Z29" s="191"/>
      <c r="AA29" s="191"/>
      <c r="AB29" s="191"/>
      <c r="AC29" s="191"/>
      <c r="AD29" s="191"/>
      <c r="AE29" s="191"/>
      <c r="AK29" s="190">
        <f>ROUND(AV94, 2)</f>
        <v>0</v>
      </c>
      <c r="AL29" s="191"/>
      <c r="AM29" s="191"/>
      <c r="AN29" s="191"/>
      <c r="AO29" s="191"/>
      <c r="AR29" s="35"/>
      <c r="BE29" s="199"/>
    </row>
    <row r="30" spans="2:71" s="2" customFormat="1" ht="14.45" customHeight="1">
      <c r="B30" s="35"/>
      <c r="F30" s="26" t="s">
        <v>39</v>
      </c>
      <c r="L30" s="192">
        <v>0.12</v>
      </c>
      <c r="M30" s="191"/>
      <c r="N30" s="191"/>
      <c r="O30" s="191"/>
      <c r="P30" s="191"/>
      <c r="W30" s="190">
        <f>ROUND(BA94, 2)</f>
        <v>0</v>
      </c>
      <c r="X30" s="191"/>
      <c r="Y30" s="191"/>
      <c r="Z30" s="191"/>
      <c r="AA30" s="191"/>
      <c r="AB30" s="191"/>
      <c r="AC30" s="191"/>
      <c r="AD30" s="191"/>
      <c r="AE30" s="191"/>
      <c r="AK30" s="190">
        <f>ROUND(AW94, 2)</f>
        <v>0</v>
      </c>
      <c r="AL30" s="191"/>
      <c r="AM30" s="191"/>
      <c r="AN30" s="191"/>
      <c r="AO30" s="191"/>
      <c r="AR30" s="35"/>
      <c r="BE30" s="199"/>
    </row>
    <row r="31" spans="2:71" s="2" customFormat="1" ht="14.45" hidden="1" customHeight="1">
      <c r="B31" s="35"/>
      <c r="F31" s="26" t="s">
        <v>40</v>
      </c>
      <c r="L31" s="192">
        <v>0.21</v>
      </c>
      <c r="M31" s="191"/>
      <c r="N31" s="191"/>
      <c r="O31" s="191"/>
      <c r="P31" s="191"/>
      <c r="W31" s="190">
        <f>ROUND(BB94, 2)</f>
        <v>0</v>
      </c>
      <c r="X31" s="191"/>
      <c r="Y31" s="191"/>
      <c r="Z31" s="191"/>
      <c r="AA31" s="191"/>
      <c r="AB31" s="191"/>
      <c r="AC31" s="191"/>
      <c r="AD31" s="191"/>
      <c r="AE31" s="191"/>
      <c r="AK31" s="190">
        <v>0</v>
      </c>
      <c r="AL31" s="191"/>
      <c r="AM31" s="191"/>
      <c r="AN31" s="191"/>
      <c r="AO31" s="191"/>
      <c r="AR31" s="35"/>
      <c r="BE31" s="199"/>
    </row>
    <row r="32" spans="2:71" s="2" customFormat="1" ht="14.45" hidden="1" customHeight="1">
      <c r="B32" s="35"/>
      <c r="F32" s="26" t="s">
        <v>41</v>
      </c>
      <c r="L32" s="192">
        <v>0.12</v>
      </c>
      <c r="M32" s="191"/>
      <c r="N32" s="191"/>
      <c r="O32" s="191"/>
      <c r="P32" s="191"/>
      <c r="W32" s="190">
        <f>ROUND(BC94, 2)</f>
        <v>0</v>
      </c>
      <c r="X32" s="191"/>
      <c r="Y32" s="191"/>
      <c r="Z32" s="191"/>
      <c r="AA32" s="191"/>
      <c r="AB32" s="191"/>
      <c r="AC32" s="191"/>
      <c r="AD32" s="191"/>
      <c r="AE32" s="191"/>
      <c r="AK32" s="190">
        <v>0</v>
      </c>
      <c r="AL32" s="191"/>
      <c r="AM32" s="191"/>
      <c r="AN32" s="191"/>
      <c r="AO32" s="191"/>
      <c r="AR32" s="35"/>
      <c r="BE32" s="199"/>
    </row>
    <row r="33" spans="2:57" s="2" customFormat="1" ht="14.45" hidden="1" customHeight="1">
      <c r="B33" s="35"/>
      <c r="F33" s="26" t="s">
        <v>42</v>
      </c>
      <c r="L33" s="192">
        <v>0</v>
      </c>
      <c r="M33" s="191"/>
      <c r="N33" s="191"/>
      <c r="O33" s="191"/>
      <c r="P33" s="191"/>
      <c r="W33" s="190">
        <f>ROUND(BD94, 2)</f>
        <v>0</v>
      </c>
      <c r="X33" s="191"/>
      <c r="Y33" s="191"/>
      <c r="Z33" s="191"/>
      <c r="AA33" s="191"/>
      <c r="AB33" s="191"/>
      <c r="AC33" s="191"/>
      <c r="AD33" s="191"/>
      <c r="AE33" s="191"/>
      <c r="AK33" s="190">
        <v>0</v>
      </c>
      <c r="AL33" s="191"/>
      <c r="AM33" s="191"/>
      <c r="AN33" s="191"/>
      <c r="AO33" s="191"/>
      <c r="AR33" s="35"/>
      <c r="BE33" s="199"/>
    </row>
    <row r="34" spans="2:57" s="1" customFormat="1" ht="6.95" customHeight="1">
      <c r="B34" s="31"/>
      <c r="AR34" s="31"/>
      <c r="BE34" s="198"/>
    </row>
    <row r="35" spans="2:57" s="1" customFormat="1" ht="25.9" customHeight="1"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196" t="s">
        <v>45</v>
      </c>
      <c r="Y35" s="194"/>
      <c r="Z35" s="194"/>
      <c r="AA35" s="194"/>
      <c r="AB35" s="194"/>
      <c r="AC35" s="38"/>
      <c r="AD35" s="38"/>
      <c r="AE35" s="38"/>
      <c r="AF35" s="38"/>
      <c r="AG35" s="38"/>
      <c r="AH35" s="38"/>
      <c r="AI35" s="38"/>
      <c r="AJ35" s="38"/>
      <c r="AK35" s="193">
        <f>SUM(AK26:AK33)</f>
        <v>0</v>
      </c>
      <c r="AL35" s="194"/>
      <c r="AM35" s="194"/>
      <c r="AN35" s="194"/>
      <c r="AO35" s="195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48</v>
      </c>
      <c r="AI60" s="33"/>
      <c r="AJ60" s="33"/>
      <c r="AK60" s="33"/>
      <c r="AL60" s="33"/>
      <c r="AM60" s="42" t="s">
        <v>49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48</v>
      </c>
      <c r="AI75" s="33"/>
      <c r="AJ75" s="33"/>
      <c r="AK75" s="33"/>
      <c r="AL75" s="33"/>
      <c r="AM75" s="42" t="s">
        <v>49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52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2057/2</v>
      </c>
      <c r="AR84" s="47"/>
    </row>
    <row r="85" spans="1:91" s="4" customFormat="1" ht="36.950000000000003" customHeight="1">
      <c r="B85" s="48"/>
      <c r="C85" s="49" t="s">
        <v>16</v>
      </c>
      <c r="L85" s="218" t="str">
        <f>K6</f>
        <v>Bytový dům Mezilesí 2057/22 - Výměna stoupacího potrubí - II. etapa</v>
      </c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20" t="str">
        <f>IF(AN8= "","",AN8)</f>
        <v>15. 4. 2026</v>
      </c>
      <c r="AN87" s="220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221" t="str">
        <f>IF(E17="","",E17)</f>
        <v xml:space="preserve"> </v>
      </c>
      <c r="AN89" s="222"/>
      <c r="AO89" s="222"/>
      <c r="AP89" s="222"/>
      <c r="AR89" s="31"/>
      <c r="AS89" s="223" t="s">
        <v>53</v>
      </c>
      <c r="AT89" s="224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31</v>
      </c>
      <c r="AM90" s="221" t="str">
        <f>IF(E20="","",E20)</f>
        <v xml:space="preserve"> </v>
      </c>
      <c r="AN90" s="222"/>
      <c r="AO90" s="222"/>
      <c r="AP90" s="222"/>
      <c r="AR90" s="31"/>
      <c r="AS90" s="225"/>
      <c r="AT90" s="226"/>
      <c r="BD90" s="55"/>
    </row>
    <row r="91" spans="1:91" s="1" customFormat="1" ht="10.9" customHeight="1">
      <c r="B91" s="31"/>
      <c r="AR91" s="31"/>
      <c r="AS91" s="225"/>
      <c r="AT91" s="226"/>
      <c r="BD91" s="55"/>
    </row>
    <row r="92" spans="1:91" s="1" customFormat="1" ht="29.25" customHeight="1">
      <c r="B92" s="31"/>
      <c r="C92" s="213" t="s">
        <v>54</v>
      </c>
      <c r="D92" s="214"/>
      <c r="E92" s="214"/>
      <c r="F92" s="214"/>
      <c r="G92" s="214"/>
      <c r="H92" s="56"/>
      <c r="I92" s="216" t="s">
        <v>55</v>
      </c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15" t="s">
        <v>56</v>
      </c>
      <c r="AH92" s="214"/>
      <c r="AI92" s="214"/>
      <c r="AJ92" s="214"/>
      <c r="AK92" s="214"/>
      <c r="AL92" s="214"/>
      <c r="AM92" s="214"/>
      <c r="AN92" s="216" t="s">
        <v>57</v>
      </c>
      <c r="AO92" s="214"/>
      <c r="AP92" s="217"/>
      <c r="AQ92" s="57" t="s">
        <v>58</v>
      </c>
      <c r="AR92" s="31"/>
      <c r="AS92" s="58" t="s">
        <v>59</v>
      </c>
      <c r="AT92" s="59" t="s">
        <v>60</v>
      </c>
      <c r="AU92" s="59" t="s">
        <v>61</v>
      </c>
      <c r="AV92" s="59" t="s">
        <v>62</v>
      </c>
      <c r="AW92" s="59" t="s">
        <v>63</v>
      </c>
      <c r="AX92" s="59" t="s">
        <v>64</v>
      </c>
      <c r="AY92" s="59" t="s">
        <v>65</v>
      </c>
      <c r="AZ92" s="59" t="s">
        <v>66</v>
      </c>
      <c r="BA92" s="59" t="s">
        <v>67</v>
      </c>
      <c r="BB92" s="59" t="s">
        <v>68</v>
      </c>
      <c r="BC92" s="59" t="s">
        <v>69</v>
      </c>
      <c r="BD92" s="60" t="s">
        <v>70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1">
        <f>ROUND(SUM(AG95:AG100),2)</f>
        <v>0</v>
      </c>
      <c r="AH94" s="211"/>
      <c r="AI94" s="211"/>
      <c r="AJ94" s="211"/>
      <c r="AK94" s="211"/>
      <c r="AL94" s="211"/>
      <c r="AM94" s="211"/>
      <c r="AN94" s="212">
        <f t="shared" ref="AN94:AN100" si="0">SUM(AG94,AT94)</f>
        <v>0</v>
      </c>
      <c r="AO94" s="212"/>
      <c r="AP94" s="212"/>
      <c r="AQ94" s="66" t="s">
        <v>1</v>
      </c>
      <c r="AR94" s="62"/>
      <c r="AS94" s="67">
        <f>ROUND(SUM(AS95:AS100),2)</f>
        <v>0</v>
      </c>
      <c r="AT94" s="68">
        <f t="shared" ref="AT94:AT100" si="1">ROUND(SUM(AV94:AW94),2)</f>
        <v>0</v>
      </c>
      <c r="AU94" s="69">
        <f>ROUND(SUM(AU95:AU100),5)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ROUND(SUM(AZ95:AZ100),2)</f>
        <v>0</v>
      </c>
      <c r="BA94" s="68">
        <f>ROUND(SUM(BA95:BA100),2)</f>
        <v>0</v>
      </c>
      <c r="BB94" s="68">
        <f>ROUND(SUM(BB95:BB100),2)</f>
        <v>0</v>
      </c>
      <c r="BC94" s="68">
        <f>ROUND(SUM(BC95:BC100),2)</f>
        <v>0</v>
      </c>
      <c r="BD94" s="70">
        <f>ROUND(SUM(BD95:BD100),2)</f>
        <v>0</v>
      </c>
      <c r="BS94" s="71" t="s">
        <v>72</v>
      </c>
      <c r="BT94" s="71" t="s">
        <v>73</v>
      </c>
      <c r="BU94" s="72" t="s">
        <v>74</v>
      </c>
      <c r="BV94" s="71" t="s">
        <v>75</v>
      </c>
      <c r="BW94" s="71" t="s">
        <v>4</v>
      </c>
      <c r="BX94" s="71" t="s">
        <v>76</v>
      </c>
      <c r="CL94" s="71" t="s">
        <v>1</v>
      </c>
    </row>
    <row r="95" spans="1:91" s="6" customFormat="1" ht="16.5" customHeight="1">
      <c r="A95" s="73" t="s">
        <v>77</v>
      </c>
      <c r="B95" s="74"/>
      <c r="C95" s="75"/>
      <c r="D95" s="210" t="s">
        <v>78</v>
      </c>
      <c r="E95" s="210"/>
      <c r="F95" s="210"/>
      <c r="G95" s="210"/>
      <c r="H95" s="210"/>
      <c r="I95" s="76"/>
      <c r="J95" s="210" t="s">
        <v>79</v>
      </c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08">
        <f>'01.1 - SO 01.1 Stavební část'!J30</f>
        <v>0</v>
      </c>
      <c r="AH95" s="209"/>
      <c r="AI95" s="209"/>
      <c r="AJ95" s="209"/>
      <c r="AK95" s="209"/>
      <c r="AL95" s="209"/>
      <c r="AM95" s="209"/>
      <c r="AN95" s="208">
        <f t="shared" si="0"/>
        <v>0</v>
      </c>
      <c r="AO95" s="209"/>
      <c r="AP95" s="209"/>
      <c r="AQ95" s="77" t="s">
        <v>80</v>
      </c>
      <c r="AR95" s="74"/>
      <c r="AS95" s="78">
        <v>0</v>
      </c>
      <c r="AT95" s="79">
        <f t="shared" si="1"/>
        <v>0</v>
      </c>
      <c r="AU95" s="80">
        <f>'01.1 - SO 01.1 Stavební část'!P132</f>
        <v>0</v>
      </c>
      <c r="AV95" s="79">
        <f>'01.1 - SO 01.1 Stavební část'!J33</f>
        <v>0</v>
      </c>
      <c r="AW95" s="79">
        <f>'01.1 - SO 01.1 Stavební část'!J34</f>
        <v>0</v>
      </c>
      <c r="AX95" s="79">
        <f>'01.1 - SO 01.1 Stavební část'!J35</f>
        <v>0</v>
      </c>
      <c r="AY95" s="79">
        <f>'01.1 - SO 01.1 Stavební část'!J36</f>
        <v>0</v>
      </c>
      <c r="AZ95" s="79">
        <f>'01.1 - SO 01.1 Stavební část'!F33</f>
        <v>0</v>
      </c>
      <c r="BA95" s="79">
        <f>'01.1 - SO 01.1 Stavební část'!F34</f>
        <v>0</v>
      </c>
      <c r="BB95" s="79">
        <f>'01.1 - SO 01.1 Stavební část'!F35</f>
        <v>0</v>
      </c>
      <c r="BC95" s="79">
        <f>'01.1 - SO 01.1 Stavební část'!F36</f>
        <v>0</v>
      </c>
      <c r="BD95" s="81">
        <f>'01.1 - SO 01.1 Stavební část'!F37</f>
        <v>0</v>
      </c>
      <c r="BT95" s="82" t="s">
        <v>81</v>
      </c>
      <c r="BV95" s="82" t="s">
        <v>75</v>
      </c>
      <c r="BW95" s="82" t="s">
        <v>82</v>
      </c>
      <c r="BX95" s="82" t="s">
        <v>4</v>
      </c>
      <c r="CL95" s="82" t="s">
        <v>1</v>
      </c>
      <c r="CM95" s="82" t="s">
        <v>81</v>
      </c>
    </row>
    <row r="96" spans="1:91" s="6" customFormat="1" ht="16.5" customHeight="1">
      <c r="A96" s="73" t="s">
        <v>77</v>
      </c>
      <c r="B96" s="74"/>
      <c r="C96" s="75"/>
      <c r="D96" s="210" t="s">
        <v>83</v>
      </c>
      <c r="E96" s="210"/>
      <c r="F96" s="210"/>
      <c r="G96" s="210"/>
      <c r="H96" s="210"/>
      <c r="I96" s="76"/>
      <c r="J96" s="210" t="s">
        <v>84</v>
      </c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08">
        <f>'01.2 - SO 01.2 ZTI'!J30</f>
        <v>0</v>
      </c>
      <c r="AH96" s="209"/>
      <c r="AI96" s="209"/>
      <c r="AJ96" s="209"/>
      <c r="AK96" s="209"/>
      <c r="AL96" s="209"/>
      <c r="AM96" s="209"/>
      <c r="AN96" s="208">
        <f t="shared" si="0"/>
        <v>0</v>
      </c>
      <c r="AO96" s="209"/>
      <c r="AP96" s="209"/>
      <c r="AQ96" s="77" t="s">
        <v>80</v>
      </c>
      <c r="AR96" s="74"/>
      <c r="AS96" s="78">
        <v>0</v>
      </c>
      <c r="AT96" s="79">
        <f t="shared" si="1"/>
        <v>0</v>
      </c>
      <c r="AU96" s="80">
        <f>'01.2 - SO 01.2 ZTI'!P120</f>
        <v>0</v>
      </c>
      <c r="AV96" s="79">
        <f>'01.2 - SO 01.2 ZTI'!J33</f>
        <v>0</v>
      </c>
      <c r="AW96" s="79">
        <f>'01.2 - SO 01.2 ZTI'!J34</f>
        <v>0</v>
      </c>
      <c r="AX96" s="79">
        <f>'01.2 - SO 01.2 ZTI'!J35</f>
        <v>0</v>
      </c>
      <c r="AY96" s="79">
        <f>'01.2 - SO 01.2 ZTI'!J36</f>
        <v>0</v>
      </c>
      <c r="AZ96" s="79">
        <f>'01.2 - SO 01.2 ZTI'!F33</f>
        <v>0</v>
      </c>
      <c r="BA96" s="79">
        <f>'01.2 - SO 01.2 ZTI'!F34</f>
        <v>0</v>
      </c>
      <c r="BB96" s="79">
        <f>'01.2 - SO 01.2 ZTI'!F35</f>
        <v>0</v>
      </c>
      <c r="BC96" s="79">
        <f>'01.2 - SO 01.2 ZTI'!F36</f>
        <v>0</v>
      </c>
      <c r="BD96" s="81">
        <f>'01.2 - SO 01.2 ZTI'!F37</f>
        <v>0</v>
      </c>
      <c r="BT96" s="82" t="s">
        <v>81</v>
      </c>
      <c r="BV96" s="82" t="s">
        <v>75</v>
      </c>
      <c r="BW96" s="82" t="s">
        <v>85</v>
      </c>
      <c r="BX96" s="82" t="s">
        <v>4</v>
      </c>
      <c r="CL96" s="82" t="s">
        <v>1</v>
      </c>
      <c r="CM96" s="82" t="s">
        <v>81</v>
      </c>
    </row>
    <row r="97" spans="1:91" s="6" customFormat="1" ht="16.5" customHeight="1">
      <c r="A97" s="73" t="s">
        <v>77</v>
      </c>
      <c r="B97" s="74"/>
      <c r="C97" s="75"/>
      <c r="D97" s="210" t="s">
        <v>86</v>
      </c>
      <c r="E97" s="210"/>
      <c r="F97" s="210"/>
      <c r="G97" s="210"/>
      <c r="H97" s="210"/>
      <c r="I97" s="76"/>
      <c r="J97" s="210" t="s">
        <v>87</v>
      </c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/>
      <c r="AF97" s="210"/>
      <c r="AG97" s="208">
        <f>'01.3 - SO 01.3 Elektroins...'!J30</f>
        <v>0</v>
      </c>
      <c r="AH97" s="209"/>
      <c r="AI97" s="209"/>
      <c r="AJ97" s="209"/>
      <c r="AK97" s="209"/>
      <c r="AL97" s="209"/>
      <c r="AM97" s="209"/>
      <c r="AN97" s="208">
        <f t="shared" si="0"/>
        <v>0</v>
      </c>
      <c r="AO97" s="209"/>
      <c r="AP97" s="209"/>
      <c r="AQ97" s="77" t="s">
        <v>80</v>
      </c>
      <c r="AR97" s="74"/>
      <c r="AS97" s="78">
        <v>0</v>
      </c>
      <c r="AT97" s="79">
        <f t="shared" si="1"/>
        <v>0</v>
      </c>
      <c r="AU97" s="80">
        <f>'01.3 - SO 01.3 Elektroins...'!P119</f>
        <v>0</v>
      </c>
      <c r="AV97" s="79">
        <f>'01.3 - SO 01.3 Elektroins...'!J33</f>
        <v>0</v>
      </c>
      <c r="AW97" s="79">
        <f>'01.3 - SO 01.3 Elektroins...'!J34</f>
        <v>0</v>
      </c>
      <c r="AX97" s="79">
        <f>'01.3 - SO 01.3 Elektroins...'!J35</f>
        <v>0</v>
      </c>
      <c r="AY97" s="79">
        <f>'01.3 - SO 01.3 Elektroins...'!J36</f>
        <v>0</v>
      </c>
      <c r="AZ97" s="79">
        <f>'01.3 - SO 01.3 Elektroins...'!F33</f>
        <v>0</v>
      </c>
      <c r="BA97" s="79">
        <f>'01.3 - SO 01.3 Elektroins...'!F34</f>
        <v>0</v>
      </c>
      <c r="BB97" s="79">
        <f>'01.3 - SO 01.3 Elektroins...'!F35</f>
        <v>0</v>
      </c>
      <c r="BC97" s="79">
        <f>'01.3 - SO 01.3 Elektroins...'!F36</f>
        <v>0</v>
      </c>
      <c r="BD97" s="81">
        <f>'01.3 - SO 01.3 Elektroins...'!F37</f>
        <v>0</v>
      </c>
      <c r="BT97" s="82" t="s">
        <v>81</v>
      </c>
      <c r="BV97" s="82" t="s">
        <v>75</v>
      </c>
      <c r="BW97" s="82" t="s">
        <v>88</v>
      </c>
      <c r="BX97" s="82" t="s">
        <v>4</v>
      </c>
      <c r="CL97" s="82" t="s">
        <v>1</v>
      </c>
      <c r="CM97" s="82" t="s">
        <v>81</v>
      </c>
    </row>
    <row r="98" spans="1:91" s="6" customFormat="1" ht="16.5" customHeight="1">
      <c r="A98" s="73" t="s">
        <v>77</v>
      </c>
      <c r="B98" s="74"/>
      <c r="C98" s="75"/>
      <c r="D98" s="210" t="s">
        <v>89</v>
      </c>
      <c r="E98" s="210"/>
      <c r="F98" s="210"/>
      <c r="G98" s="210"/>
      <c r="H98" s="210"/>
      <c r="I98" s="76"/>
      <c r="J98" s="210" t="s">
        <v>90</v>
      </c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08">
        <f>'01.4 - SO 01.4 VZT'!J30</f>
        <v>0</v>
      </c>
      <c r="AH98" s="209"/>
      <c r="AI98" s="209"/>
      <c r="AJ98" s="209"/>
      <c r="AK98" s="209"/>
      <c r="AL98" s="209"/>
      <c r="AM98" s="209"/>
      <c r="AN98" s="208">
        <f t="shared" si="0"/>
        <v>0</v>
      </c>
      <c r="AO98" s="209"/>
      <c r="AP98" s="209"/>
      <c r="AQ98" s="77" t="s">
        <v>80</v>
      </c>
      <c r="AR98" s="74"/>
      <c r="AS98" s="78">
        <v>0</v>
      </c>
      <c r="AT98" s="79">
        <f t="shared" si="1"/>
        <v>0</v>
      </c>
      <c r="AU98" s="80">
        <f>'01.4 - SO 01.4 VZT'!P121</f>
        <v>0</v>
      </c>
      <c r="AV98" s="79">
        <f>'01.4 - SO 01.4 VZT'!J33</f>
        <v>0</v>
      </c>
      <c r="AW98" s="79">
        <f>'01.4 - SO 01.4 VZT'!J34</f>
        <v>0</v>
      </c>
      <c r="AX98" s="79">
        <f>'01.4 - SO 01.4 VZT'!J35</f>
        <v>0</v>
      </c>
      <c r="AY98" s="79">
        <f>'01.4 - SO 01.4 VZT'!J36</f>
        <v>0</v>
      </c>
      <c r="AZ98" s="79">
        <f>'01.4 - SO 01.4 VZT'!F33</f>
        <v>0</v>
      </c>
      <c r="BA98" s="79">
        <f>'01.4 - SO 01.4 VZT'!F34</f>
        <v>0</v>
      </c>
      <c r="BB98" s="79">
        <f>'01.4 - SO 01.4 VZT'!F35</f>
        <v>0</v>
      </c>
      <c r="BC98" s="79">
        <f>'01.4 - SO 01.4 VZT'!F36</f>
        <v>0</v>
      </c>
      <c r="BD98" s="81">
        <f>'01.4 - SO 01.4 VZT'!F37</f>
        <v>0</v>
      </c>
      <c r="BT98" s="82" t="s">
        <v>81</v>
      </c>
      <c r="BV98" s="82" t="s">
        <v>75</v>
      </c>
      <c r="BW98" s="82" t="s">
        <v>91</v>
      </c>
      <c r="BX98" s="82" t="s">
        <v>4</v>
      </c>
      <c r="CL98" s="82" t="s">
        <v>1</v>
      </c>
      <c r="CM98" s="82" t="s">
        <v>81</v>
      </c>
    </row>
    <row r="99" spans="1:91" s="6" customFormat="1" ht="24.75" customHeight="1">
      <c r="A99" s="73" t="s">
        <v>77</v>
      </c>
      <c r="B99" s="74"/>
      <c r="C99" s="75"/>
      <c r="D99" s="210" t="s">
        <v>92</v>
      </c>
      <c r="E99" s="210"/>
      <c r="F99" s="210"/>
      <c r="G99" s="210"/>
      <c r="H99" s="210"/>
      <c r="I99" s="76"/>
      <c r="J99" s="210" t="s">
        <v>93</v>
      </c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08">
        <f>'01.5 - SO 01.5 Likvidace ...'!J30</f>
        <v>0</v>
      </c>
      <c r="AH99" s="209"/>
      <c r="AI99" s="209"/>
      <c r="AJ99" s="209"/>
      <c r="AK99" s="209"/>
      <c r="AL99" s="209"/>
      <c r="AM99" s="209"/>
      <c r="AN99" s="208">
        <f t="shared" si="0"/>
        <v>0</v>
      </c>
      <c r="AO99" s="209"/>
      <c r="AP99" s="209"/>
      <c r="AQ99" s="77" t="s">
        <v>80</v>
      </c>
      <c r="AR99" s="74"/>
      <c r="AS99" s="78">
        <v>0</v>
      </c>
      <c r="AT99" s="79">
        <f t="shared" si="1"/>
        <v>0</v>
      </c>
      <c r="AU99" s="80">
        <f>'01.5 - SO 01.5 Likvidace ...'!P117</f>
        <v>0</v>
      </c>
      <c r="AV99" s="79">
        <f>'01.5 - SO 01.5 Likvidace ...'!J33</f>
        <v>0</v>
      </c>
      <c r="AW99" s="79">
        <f>'01.5 - SO 01.5 Likvidace ...'!J34</f>
        <v>0</v>
      </c>
      <c r="AX99" s="79">
        <f>'01.5 - SO 01.5 Likvidace ...'!J35</f>
        <v>0</v>
      </c>
      <c r="AY99" s="79">
        <f>'01.5 - SO 01.5 Likvidace ...'!J36</f>
        <v>0</v>
      </c>
      <c r="AZ99" s="79">
        <f>'01.5 - SO 01.5 Likvidace ...'!F33</f>
        <v>0</v>
      </c>
      <c r="BA99" s="79">
        <f>'01.5 - SO 01.5 Likvidace ...'!F34</f>
        <v>0</v>
      </c>
      <c r="BB99" s="79">
        <f>'01.5 - SO 01.5 Likvidace ...'!F35</f>
        <v>0</v>
      </c>
      <c r="BC99" s="79">
        <f>'01.5 - SO 01.5 Likvidace ...'!F36</f>
        <v>0</v>
      </c>
      <c r="BD99" s="81">
        <f>'01.5 - SO 01.5 Likvidace ...'!F37</f>
        <v>0</v>
      </c>
      <c r="BT99" s="82" t="s">
        <v>81</v>
      </c>
      <c r="BV99" s="82" t="s">
        <v>75</v>
      </c>
      <c r="BW99" s="82" t="s">
        <v>94</v>
      </c>
      <c r="BX99" s="82" t="s">
        <v>4</v>
      </c>
      <c r="CL99" s="82" t="s">
        <v>1</v>
      </c>
      <c r="CM99" s="82" t="s">
        <v>81</v>
      </c>
    </row>
    <row r="100" spans="1:91" s="6" customFormat="1" ht="16.5" customHeight="1">
      <c r="A100" s="73" t="s">
        <v>77</v>
      </c>
      <c r="B100" s="74"/>
      <c r="C100" s="75"/>
      <c r="D100" s="210" t="s">
        <v>95</v>
      </c>
      <c r="E100" s="210"/>
      <c r="F100" s="210"/>
      <c r="G100" s="210"/>
      <c r="H100" s="210"/>
      <c r="I100" s="76"/>
      <c r="J100" s="210" t="s">
        <v>96</v>
      </c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08">
        <f>'901 - VON'!J30</f>
        <v>0</v>
      </c>
      <c r="AH100" s="209"/>
      <c r="AI100" s="209"/>
      <c r="AJ100" s="209"/>
      <c r="AK100" s="209"/>
      <c r="AL100" s="209"/>
      <c r="AM100" s="209"/>
      <c r="AN100" s="208">
        <f t="shared" si="0"/>
        <v>0</v>
      </c>
      <c r="AO100" s="209"/>
      <c r="AP100" s="209"/>
      <c r="AQ100" s="77" t="s">
        <v>96</v>
      </c>
      <c r="AR100" s="74"/>
      <c r="AS100" s="83">
        <v>0</v>
      </c>
      <c r="AT100" s="84">
        <f t="shared" si="1"/>
        <v>0</v>
      </c>
      <c r="AU100" s="85">
        <f>'901 - VON'!P118</f>
        <v>0</v>
      </c>
      <c r="AV100" s="84">
        <f>'901 - VON'!J33</f>
        <v>0</v>
      </c>
      <c r="AW100" s="84">
        <f>'901 - VON'!J34</f>
        <v>0</v>
      </c>
      <c r="AX100" s="84">
        <f>'901 - VON'!J35</f>
        <v>0</v>
      </c>
      <c r="AY100" s="84">
        <f>'901 - VON'!J36</f>
        <v>0</v>
      </c>
      <c r="AZ100" s="84">
        <f>'901 - VON'!F33</f>
        <v>0</v>
      </c>
      <c r="BA100" s="84">
        <f>'901 - VON'!F34</f>
        <v>0</v>
      </c>
      <c r="BB100" s="84">
        <f>'901 - VON'!F35</f>
        <v>0</v>
      </c>
      <c r="BC100" s="84">
        <f>'901 - VON'!F36</f>
        <v>0</v>
      </c>
      <c r="BD100" s="86">
        <f>'901 - VON'!F37</f>
        <v>0</v>
      </c>
      <c r="BT100" s="82" t="s">
        <v>81</v>
      </c>
      <c r="BV100" s="82" t="s">
        <v>75</v>
      </c>
      <c r="BW100" s="82" t="s">
        <v>97</v>
      </c>
      <c r="BX100" s="82" t="s">
        <v>4</v>
      </c>
      <c r="CL100" s="82" t="s">
        <v>1</v>
      </c>
      <c r="CM100" s="82" t="s">
        <v>81</v>
      </c>
    </row>
    <row r="101" spans="1:91" s="1" customFormat="1" ht="30" customHeight="1">
      <c r="B101" s="31"/>
      <c r="AR101" s="31"/>
    </row>
    <row r="102" spans="1:91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31"/>
    </row>
  </sheetData>
  <mergeCells count="62">
    <mergeCell ref="AS89:AT91"/>
    <mergeCell ref="AM90:AP90"/>
    <mergeCell ref="D97:H97"/>
    <mergeCell ref="J97:AF97"/>
    <mergeCell ref="AG97:AM97"/>
    <mergeCell ref="C92:G92"/>
    <mergeCell ref="AG92:AM92"/>
    <mergeCell ref="I92:AF92"/>
    <mergeCell ref="D95:H95"/>
    <mergeCell ref="AG95:AM95"/>
    <mergeCell ref="J95:AF95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K30:AO30"/>
    <mergeCell ref="L30:P30"/>
    <mergeCell ref="W30:AE30"/>
    <mergeCell ref="L31:P31"/>
    <mergeCell ref="AN100:AP100"/>
    <mergeCell ref="AG100:AM100"/>
    <mergeCell ref="AN97:AP97"/>
    <mergeCell ref="AN92:AP92"/>
    <mergeCell ref="AN95:AP95"/>
    <mergeCell ref="L85:AJ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</mergeCells>
  <hyperlinks>
    <hyperlink ref="A95" location="'01.1 - SO 01.1 Stavební část'!C2" display="/" xr:uid="{00000000-0004-0000-0000-000000000000}"/>
    <hyperlink ref="A96" location="'01.2 - SO 01.2 ZTI'!C2" display="/" xr:uid="{00000000-0004-0000-0000-000001000000}"/>
    <hyperlink ref="A97" location="'01.3 - SO 01.3 Elektroins...'!C2" display="/" xr:uid="{00000000-0004-0000-0000-000002000000}"/>
    <hyperlink ref="A98" location="'01.4 - SO 01.4 VZT'!C2" display="/" xr:uid="{00000000-0004-0000-0000-000003000000}"/>
    <hyperlink ref="A99" location="'01.5 - SO 01.5 Likvidace ...'!C2" display="/" xr:uid="{00000000-0004-0000-0000-000004000000}"/>
    <hyperlink ref="A100" location="'901 - VON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75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8" t="s">
        <v>5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6" t="s">
        <v>82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98</v>
      </c>
      <c r="L4" s="19"/>
      <c r="M4" s="87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28" t="str">
        <f>'Rekapitulace stavby'!K6</f>
        <v>Bytový dům Mezilesí 2057/22 - Výměna stoupacího potrubí - II. etapa</v>
      </c>
      <c r="F7" s="229"/>
      <c r="G7" s="229"/>
      <c r="H7" s="229"/>
      <c r="L7" s="19"/>
    </row>
    <row r="8" spans="2:46" s="1" customFormat="1" ht="12" customHeight="1">
      <c r="B8" s="31"/>
      <c r="D8" s="26" t="s">
        <v>99</v>
      </c>
      <c r="L8" s="31"/>
    </row>
    <row r="9" spans="2:46" s="1" customFormat="1" ht="16.5" customHeight="1">
      <c r="B9" s="31"/>
      <c r="E9" s="218" t="s">
        <v>100</v>
      </c>
      <c r="F9" s="227"/>
      <c r="G9" s="227"/>
      <c r="H9" s="227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15. 4. 2026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0" t="str">
        <f>'Rekapitulace stavby'!E14</f>
        <v>Vyplň údaj</v>
      </c>
      <c r="F18" s="200"/>
      <c r="G18" s="200"/>
      <c r="H18" s="200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204" t="s">
        <v>1</v>
      </c>
      <c r="F27" s="204"/>
      <c r="G27" s="204"/>
      <c r="H27" s="204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ROUND(J132,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ROUND((SUM(BE132:BE374)),  2)</f>
        <v>0</v>
      </c>
      <c r="I33" s="91">
        <v>0.21</v>
      </c>
      <c r="J33" s="90">
        <f>ROUND(((SUM(BE132:BE374))*I33),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ROUND((SUM(BF132:BF374)),  2)</f>
        <v>0</v>
      </c>
      <c r="I34" s="91">
        <v>0.12</v>
      </c>
      <c r="J34" s="90">
        <f>ROUND(((SUM(BF132:BF374))*I34),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ROUND((SUM(BG132:BG374)),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ROUND((SUM(BH132:BH374)),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ROUND((SUM(BI132:BI374)),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101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28" t="str">
        <f>E7</f>
        <v>Bytový dům Mezilesí 2057/22 - Výměna stoupacího potrubí - II. etapa</v>
      </c>
      <c r="F85" s="229"/>
      <c r="G85" s="229"/>
      <c r="H85" s="229"/>
      <c r="L85" s="31"/>
    </row>
    <row r="86" spans="2:47" s="1" customFormat="1" ht="12" customHeight="1">
      <c r="B86" s="31"/>
      <c r="C86" s="26" t="s">
        <v>99</v>
      </c>
      <c r="L86" s="31"/>
    </row>
    <row r="87" spans="2:47" s="1" customFormat="1" ht="16.5" customHeight="1">
      <c r="B87" s="31"/>
      <c r="E87" s="218" t="str">
        <f>E9</f>
        <v>01.1 - SO 01.1 Stavební část</v>
      </c>
      <c r="F87" s="227"/>
      <c r="G87" s="227"/>
      <c r="H87" s="227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15. 4. 2026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102</v>
      </c>
      <c r="D94" s="92"/>
      <c r="E94" s="92"/>
      <c r="F94" s="92"/>
      <c r="G94" s="92"/>
      <c r="H94" s="92"/>
      <c r="I94" s="92"/>
      <c r="J94" s="101" t="s">
        <v>103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104</v>
      </c>
      <c r="J96" s="65">
        <f>J132</f>
        <v>0</v>
      </c>
      <c r="L96" s="31"/>
      <c r="AU96" s="16" t="s">
        <v>105</v>
      </c>
    </row>
    <row r="97" spans="2:12" s="8" customFormat="1" ht="24.95" customHeight="1">
      <c r="B97" s="103"/>
      <c r="D97" s="104" t="s">
        <v>106</v>
      </c>
      <c r="E97" s="105"/>
      <c r="F97" s="105"/>
      <c r="G97" s="105"/>
      <c r="H97" s="105"/>
      <c r="I97" s="105"/>
      <c r="J97" s="106">
        <f>J133</f>
        <v>0</v>
      </c>
      <c r="L97" s="103"/>
    </row>
    <row r="98" spans="2:12" s="9" customFormat="1" ht="19.899999999999999" customHeight="1">
      <c r="B98" s="107"/>
      <c r="D98" s="108" t="s">
        <v>107</v>
      </c>
      <c r="E98" s="109"/>
      <c r="F98" s="109"/>
      <c r="G98" s="109"/>
      <c r="H98" s="109"/>
      <c r="I98" s="109"/>
      <c r="J98" s="110">
        <f>J134</f>
        <v>0</v>
      </c>
      <c r="L98" s="107"/>
    </row>
    <row r="99" spans="2:12" s="9" customFormat="1" ht="19.899999999999999" customHeight="1">
      <c r="B99" s="107"/>
      <c r="D99" s="108" t="s">
        <v>108</v>
      </c>
      <c r="E99" s="109"/>
      <c r="F99" s="109"/>
      <c r="G99" s="109"/>
      <c r="H99" s="109"/>
      <c r="I99" s="109"/>
      <c r="J99" s="110">
        <f>J138</f>
        <v>0</v>
      </c>
      <c r="L99" s="107"/>
    </row>
    <row r="100" spans="2:12" s="9" customFormat="1" ht="19.899999999999999" customHeight="1">
      <c r="B100" s="107"/>
      <c r="D100" s="108" t="s">
        <v>109</v>
      </c>
      <c r="E100" s="109"/>
      <c r="F100" s="109"/>
      <c r="G100" s="109"/>
      <c r="H100" s="109"/>
      <c r="I100" s="109"/>
      <c r="J100" s="110">
        <f>J139</f>
        <v>0</v>
      </c>
      <c r="L100" s="107"/>
    </row>
    <row r="101" spans="2:12" s="9" customFormat="1" ht="19.899999999999999" customHeight="1">
      <c r="B101" s="107"/>
      <c r="D101" s="108" t="s">
        <v>110</v>
      </c>
      <c r="E101" s="109"/>
      <c r="F101" s="109"/>
      <c r="G101" s="109"/>
      <c r="H101" s="109"/>
      <c r="I101" s="109"/>
      <c r="J101" s="110">
        <f>J177</f>
        <v>0</v>
      </c>
      <c r="L101" s="107"/>
    </row>
    <row r="102" spans="2:12" s="9" customFormat="1" ht="19.899999999999999" customHeight="1">
      <c r="B102" s="107"/>
      <c r="D102" s="108" t="s">
        <v>111</v>
      </c>
      <c r="E102" s="109"/>
      <c r="F102" s="109"/>
      <c r="G102" s="109"/>
      <c r="H102" s="109"/>
      <c r="I102" s="109"/>
      <c r="J102" s="110">
        <f>J245</f>
        <v>0</v>
      </c>
      <c r="L102" s="107"/>
    </row>
    <row r="103" spans="2:12" s="9" customFormat="1" ht="19.899999999999999" customHeight="1">
      <c r="B103" s="107"/>
      <c r="D103" s="108" t="s">
        <v>112</v>
      </c>
      <c r="E103" s="109"/>
      <c r="F103" s="109"/>
      <c r="G103" s="109"/>
      <c r="H103" s="109"/>
      <c r="I103" s="109"/>
      <c r="J103" s="110">
        <f>J259</f>
        <v>0</v>
      </c>
      <c r="L103" s="107"/>
    </row>
    <row r="104" spans="2:12" s="8" customFormat="1" ht="24.95" customHeight="1">
      <c r="B104" s="103"/>
      <c r="D104" s="104" t="s">
        <v>113</v>
      </c>
      <c r="E104" s="105"/>
      <c r="F104" s="105"/>
      <c r="G104" s="105"/>
      <c r="H104" s="105"/>
      <c r="I104" s="105"/>
      <c r="J104" s="106">
        <f>J261</f>
        <v>0</v>
      </c>
      <c r="L104" s="103"/>
    </row>
    <row r="105" spans="2:12" s="9" customFormat="1" ht="19.899999999999999" customHeight="1">
      <c r="B105" s="107"/>
      <c r="D105" s="108" t="s">
        <v>114</v>
      </c>
      <c r="E105" s="109"/>
      <c r="F105" s="109"/>
      <c r="G105" s="109"/>
      <c r="H105" s="109"/>
      <c r="I105" s="109"/>
      <c r="J105" s="110">
        <f>J262</f>
        <v>0</v>
      </c>
      <c r="L105" s="107"/>
    </row>
    <row r="106" spans="2:12" s="9" customFormat="1" ht="19.899999999999999" customHeight="1">
      <c r="B106" s="107"/>
      <c r="D106" s="108" t="s">
        <v>115</v>
      </c>
      <c r="E106" s="109"/>
      <c r="F106" s="109"/>
      <c r="G106" s="109"/>
      <c r="H106" s="109"/>
      <c r="I106" s="109"/>
      <c r="J106" s="110">
        <f>J271</f>
        <v>0</v>
      </c>
      <c r="L106" s="107"/>
    </row>
    <row r="107" spans="2:12" s="9" customFormat="1" ht="19.899999999999999" customHeight="1">
      <c r="B107" s="107"/>
      <c r="D107" s="108" t="s">
        <v>116</v>
      </c>
      <c r="E107" s="109"/>
      <c r="F107" s="109"/>
      <c r="G107" s="109"/>
      <c r="H107" s="109"/>
      <c r="I107" s="109"/>
      <c r="J107" s="110">
        <f>J295</f>
        <v>0</v>
      </c>
      <c r="L107" s="107"/>
    </row>
    <row r="108" spans="2:12" s="9" customFormat="1" ht="19.899999999999999" customHeight="1">
      <c r="B108" s="107"/>
      <c r="D108" s="108" t="s">
        <v>117</v>
      </c>
      <c r="E108" s="109"/>
      <c r="F108" s="109"/>
      <c r="G108" s="109"/>
      <c r="H108" s="109"/>
      <c r="I108" s="109"/>
      <c r="J108" s="110">
        <f>J308</f>
        <v>0</v>
      </c>
      <c r="L108" s="107"/>
    </row>
    <row r="109" spans="2:12" s="9" customFormat="1" ht="19.899999999999999" customHeight="1">
      <c r="B109" s="107"/>
      <c r="D109" s="108" t="s">
        <v>118</v>
      </c>
      <c r="E109" s="109"/>
      <c r="F109" s="109"/>
      <c r="G109" s="109"/>
      <c r="H109" s="109"/>
      <c r="I109" s="109"/>
      <c r="J109" s="110">
        <f>J333</f>
        <v>0</v>
      </c>
      <c r="L109" s="107"/>
    </row>
    <row r="110" spans="2:12" s="9" customFormat="1" ht="19.899999999999999" customHeight="1">
      <c r="B110" s="107"/>
      <c r="D110" s="108" t="s">
        <v>119</v>
      </c>
      <c r="E110" s="109"/>
      <c r="F110" s="109"/>
      <c r="G110" s="109"/>
      <c r="H110" s="109"/>
      <c r="I110" s="109"/>
      <c r="J110" s="110">
        <f>J340</f>
        <v>0</v>
      </c>
      <c r="L110" s="107"/>
    </row>
    <row r="111" spans="2:12" s="9" customFormat="1" ht="19.899999999999999" customHeight="1">
      <c r="B111" s="107"/>
      <c r="D111" s="108" t="s">
        <v>120</v>
      </c>
      <c r="E111" s="109"/>
      <c r="F111" s="109"/>
      <c r="G111" s="109"/>
      <c r="H111" s="109"/>
      <c r="I111" s="109"/>
      <c r="J111" s="110">
        <f>J363</f>
        <v>0</v>
      </c>
      <c r="L111" s="107"/>
    </row>
    <row r="112" spans="2:12" s="9" customFormat="1" ht="19.899999999999999" customHeight="1">
      <c r="B112" s="107"/>
      <c r="D112" s="108" t="s">
        <v>121</v>
      </c>
      <c r="E112" s="109"/>
      <c r="F112" s="109"/>
      <c r="G112" s="109"/>
      <c r="H112" s="109"/>
      <c r="I112" s="109"/>
      <c r="J112" s="110">
        <f>J369</f>
        <v>0</v>
      </c>
      <c r="L112" s="107"/>
    </row>
    <row r="113" spans="2:12" s="1" customFormat="1" ht="21.75" customHeight="1">
      <c r="B113" s="31"/>
      <c r="L113" s="31"/>
    </row>
    <row r="114" spans="2:12" s="1" customFormat="1" ht="6.95" customHeight="1"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31"/>
    </row>
    <row r="118" spans="2:12" s="1" customFormat="1" ht="6.95" customHeight="1">
      <c r="B118" s="45"/>
      <c r="C118" s="46"/>
      <c r="D118" s="46"/>
      <c r="E118" s="46"/>
      <c r="F118" s="46"/>
      <c r="G118" s="46"/>
      <c r="H118" s="46"/>
      <c r="I118" s="46"/>
      <c r="J118" s="46"/>
      <c r="K118" s="46"/>
      <c r="L118" s="31"/>
    </row>
    <row r="119" spans="2:12" s="1" customFormat="1" ht="24.95" customHeight="1">
      <c r="B119" s="31"/>
      <c r="C119" s="20" t="s">
        <v>122</v>
      </c>
      <c r="L119" s="31"/>
    </row>
    <row r="120" spans="2:12" s="1" customFormat="1" ht="6.95" customHeight="1">
      <c r="B120" s="31"/>
      <c r="L120" s="31"/>
    </row>
    <row r="121" spans="2:12" s="1" customFormat="1" ht="12" customHeight="1">
      <c r="B121" s="31"/>
      <c r="C121" s="26" t="s">
        <v>16</v>
      </c>
      <c r="L121" s="31"/>
    </row>
    <row r="122" spans="2:12" s="1" customFormat="1" ht="26.25" customHeight="1">
      <c r="B122" s="31"/>
      <c r="E122" s="228" t="str">
        <f>E7</f>
        <v>Bytový dům Mezilesí 2057/22 - Výměna stoupacího potrubí - II. etapa</v>
      </c>
      <c r="F122" s="229"/>
      <c r="G122" s="229"/>
      <c r="H122" s="229"/>
      <c r="L122" s="31"/>
    </row>
    <row r="123" spans="2:12" s="1" customFormat="1" ht="12" customHeight="1">
      <c r="B123" s="31"/>
      <c r="C123" s="26" t="s">
        <v>99</v>
      </c>
      <c r="L123" s="31"/>
    </row>
    <row r="124" spans="2:12" s="1" customFormat="1" ht="16.5" customHeight="1">
      <c r="B124" s="31"/>
      <c r="E124" s="218" t="str">
        <f>E9</f>
        <v>01.1 - SO 01.1 Stavební část</v>
      </c>
      <c r="F124" s="227"/>
      <c r="G124" s="227"/>
      <c r="H124" s="227"/>
      <c r="L124" s="31"/>
    </row>
    <row r="125" spans="2:12" s="1" customFormat="1" ht="6.95" customHeight="1">
      <c r="B125" s="31"/>
      <c r="L125" s="31"/>
    </row>
    <row r="126" spans="2:12" s="1" customFormat="1" ht="12" customHeight="1">
      <c r="B126" s="31"/>
      <c r="C126" s="26" t="s">
        <v>20</v>
      </c>
      <c r="F126" s="24" t="str">
        <f>F12</f>
        <v xml:space="preserve"> </v>
      </c>
      <c r="I126" s="26" t="s">
        <v>22</v>
      </c>
      <c r="J126" s="51" t="str">
        <f>IF(J12="","",J12)</f>
        <v>15. 4. 2026</v>
      </c>
      <c r="L126" s="31"/>
    </row>
    <row r="127" spans="2:12" s="1" customFormat="1" ht="6.95" customHeight="1">
      <c r="B127" s="31"/>
      <c r="L127" s="31"/>
    </row>
    <row r="128" spans="2:12" s="1" customFormat="1" ht="15.2" customHeight="1">
      <c r="B128" s="31"/>
      <c r="C128" s="26" t="s">
        <v>24</v>
      </c>
      <c r="F128" s="24" t="str">
        <f>E15</f>
        <v xml:space="preserve"> </v>
      </c>
      <c r="I128" s="26" t="s">
        <v>29</v>
      </c>
      <c r="J128" s="29" t="str">
        <f>E21</f>
        <v xml:space="preserve"> </v>
      </c>
      <c r="L128" s="31"/>
    </row>
    <row r="129" spans="2:65" s="1" customFormat="1" ht="15.2" customHeight="1">
      <c r="B129" s="31"/>
      <c r="C129" s="26" t="s">
        <v>27</v>
      </c>
      <c r="F129" s="24" t="str">
        <f>IF(E18="","",E18)</f>
        <v>Vyplň údaj</v>
      </c>
      <c r="I129" s="26" t="s">
        <v>31</v>
      </c>
      <c r="J129" s="29" t="str">
        <f>E24</f>
        <v xml:space="preserve"> </v>
      </c>
      <c r="L129" s="31"/>
    </row>
    <row r="130" spans="2:65" s="1" customFormat="1" ht="10.35" customHeight="1">
      <c r="B130" s="31"/>
      <c r="L130" s="31"/>
    </row>
    <row r="131" spans="2:65" s="10" customFormat="1" ht="29.25" customHeight="1">
      <c r="B131" s="111"/>
      <c r="C131" s="112" t="s">
        <v>123</v>
      </c>
      <c r="D131" s="113" t="s">
        <v>58</v>
      </c>
      <c r="E131" s="113" t="s">
        <v>54</v>
      </c>
      <c r="F131" s="113" t="s">
        <v>55</v>
      </c>
      <c r="G131" s="113" t="s">
        <v>124</v>
      </c>
      <c r="H131" s="113" t="s">
        <v>125</v>
      </c>
      <c r="I131" s="113" t="s">
        <v>126</v>
      </c>
      <c r="J131" s="114" t="s">
        <v>103</v>
      </c>
      <c r="K131" s="115" t="s">
        <v>127</v>
      </c>
      <c r="L131" s="111"/>
      <c r="M131" s="58" t="s">
        <v>1</v>
      </c>
      <c r="N131" s="59" t="s">
        <v>37</v>
      </c>
      <c r="O131" s="59" t="s">
        <v>128</v>
      </c>
      <c r="P131" s="59" t="s">
        <v>129</v>
      </c>
      <c r="Q131" s="59" t="s">
        <v>130</v>
      </c>
      <c r="R131" s="59" t="s">
        <v>131</v>
      </c>
      <c r="S131" s="59" t="s">
        <v>132</v>
      </c>
      <c r="T131" s="60" t="s">
        <v>133</v>
      </c>
    </row>
    <row r="132" spans="2:65" s="1" customFormat="1" ht="22.9" customHeight="1">
      <c r="B132" s="31"/>
      <c r="C132" s="63" t="s">
        <v>134</v>
      </c>
      <c r="J132" s="116">
        <f>BK132</f>
        <v>0</v>
      </c>
      <c r="L132" s="31"/>
      <c r="M132" s="61"/>
      <c r="N132" s="52"/>
      <c r="O132" s="52"/>
      <c r="P132" s="117">
        <f>P133+P261</f>
        <v>0</v>
      </c>
      <c r="Q132" s="52"/>
      <c r="R132" s="117">
        <f>R133+R261</f>
        <v>20.644473650000002</v>
      </c>
      <c r="S132" s="52"/>
      <c r="T132" s="118">
        <f>T133+T261</f>
        <v>39.669890000000002</v>
      </c>
      <c r="AT132" s="16" t="s">
        <v>72</v>
      </c>
      <c r="AU132" s="16" t="s">
        <v>105</v>
      </c>
      <c r="BK132" s="119">
        <f>BK133+BK261</f>
        <v>0</v>
      </c>
    </row>
    <row r="133" spans="2:65" s="11" customFormat="1" ht="25.9" customHeight="1">
      <c r="B133" s="120"/>
      <c r="D133" s="121" t="s">
        <v>72</v>
      </c>
      <c r="E133" s="122" t="s">
        <v>135</v>
      </c>
      <c r="F133" s="122" t="s">
        <v>136</v>
      </c>
      <c r="I133" s="123"/>
      <c r="J133" s="124">
        <f>BK133</f>
        <v>0</v>
      </c>
      <c r="L133" s="120"/>
      <c r="M133" s="125"/>
      <c r="P133" s="126">
        <f>P134+P138+P139+P177+P245+P259</f>
        <v>0</v>
      </c>
      <c r="R133" s="126">
        <f>R134+R138+R139+R177+R245+R259</f>
        <v>8.8651734100000006</v>
      </c>
      <c r="T133" s="127">
        <f>T134+T138+T139+T177+T245+T259</f>
        <v>37.388120000000001</v>
      </c>
      <c r="AR133" s="121" t="s">
        <v>81</v>
      </c>
      <c r="AT133" s="128" t="s">
        <v>72</v>
      </c>
      <c r="AU133" s="128" t="s">
        <v>73</v>
      </c>
      <c r="AY133" s="121" t="s">
        <v>137</v>
      </c>
      <c r="BK133" s="129">
        <f>BK134+BK138+BK139+BK177+BK245+BK259</f>
        <v>0</v>
      </c>
    </row>
    <row r="134" spans="2:65" s="11" customFormat="1" ht="22.9" customHeight="1">
      <c r="B134" s="120"/>
      <c r="D134" s="121" t="s">
        <v>72</v>
      </c>
      <c r="E134" s="130" t="s">
        <v>138</v>
      </c>
      <c r="F134" s="130" t="s">
        <v>139</v>
      </c>
      <c r="I134" s="123"/>
      <c r="J134" s="131">
        <f>BK134</f>
        <v>0</v>
      </c>
      <c r="L134" s="120"/>
      <c r="M134" s="125"/>
      <c r="P134" s="126">
        <f>SUM(P135:P137)</f>
        <v>0</v>
      </c>
      <c r="R134" s="126">
        <f>SUM(R135:R137)</f>
        <v>0.496</v>
      </c>
      <c r="T134" s="127">
        <f>SUM(T135:T137)</f>
        <v>0</v>
      </c>
      <c r="AR134" s="121" t="s">
        <v>81</v>
      </c>
      <c r="AT134" s="128" t="s">
        <v>72</v>
      </c>
      <c r="AU134" s="128" t="s">
        <v>81</v>
      </c>
      <c r="AY134" s="121" t="s">
        <v>137</v>
      </c>
      <c r="BK134" s="129">
        <f>SUM(BK135:BK137)</f>
        <v>0</v>
      </c>
    </row>
    <row r="135" spans="2:65" s="1" customFormat="1" ht="24.2" customHeight="1">
      <c r="B135" s="132"/>
      <c r="C135" s="133" t="s">
        <v>81</v>
      </c>
      <c r="D135" s="133" t="s">
        <v>140</v>
      </c>
      <c r="E135" s="134" t="s">
        <v>141</v>
      </c>
      <c r="F135" s="135" t="s">
        <v>142</v>
      </c>
      <c r="G135" s="136" t="s">
        <v>143</v>
      </c>
      <c r="H135" s="137">
        <v>3.2</v>
      </c>
      <c r="I135" s="138"/>
      <c r="J135" s="139">
        <f>ROUND(I135*H135,2)</f>
        <v>0</v>
      </c>
      <c r="K135" s="140"/>
      <c r="L135" s="31"/>
      <c r="M135" s="141" t="s">
        <v>1</v>
      </c>
      <c r="N135" s="142" t="s">
        <v>39</v>
      </c>
      <c r="P135" s="143">
        <f>O135*H135</f>
        <v>0</v>
      </c>
      <c r="Q135" s="143">
        <v>0.155</v>
      </c>
      <c r="R135" s="143">
        <f>Q135*H135</f>
        <v>0.496</v>
      </c>
      <c r="S135" s="143">
        <v>0</v>
      </c>
      <c r="T135" s="144">
        <f>S135*H135</f>
        <v>0</v>
      </c>
      <c r="AR135" s="145" t="s">
        <v>144</v>
      </c>
      <c r="AT135" s="145" t="s">
        <v>140</v>
      </c>
      <c r="AU135" s="145" t="s">
        <v>145</v>
      </c>
      <c r="AY135" s="16" t="s">
        <v>137</v>
      </c>
      <c r="BE135" s="146">
        <f>IF(N135="základní",J135,0)</f>
        <v>0</v>
      </c>
      <c r="BF135" s="146">
        <f>IF(N135="snížená",J135,0)</f>
        <v>0</v>
      </c>
      <c r="BG135" s="146">
        <f>IF(N135="zákl. přenesená",J135,0)</f>
        <v>0</v>
      </c>
      <c r="BH135" s="146">
        <f>IF(N135="sníž. přenesená",J135,0)</f>
        <v>0</v>
      </c>
      <c r="BI135" s="146">
        <f>IF(N135="nulová",J135,0)</f>
        <v>0</v>
      </c>
      <c r="BJ135" s="16" t="s">
        <v>145</v>
      </c>
      <c r="BK135" s="146">
        <f>ROUND(I135*H135,2)</f>
        <v>0</v>
      </c>
      <c r="BL135" s="16" t="s">
        <v>144</v>
      </c>
      <c r="BM135" s="145" t="s">
        <v>146</v>
      </c>
    </row>
    <row r="136" spans="2:65" s="12" customFormat="1">
      <c r="B136" s="147"/>
      <c r="D136" s="148" t="s">
        <v>147</v>
      </c>
      <c r="E136" s="149" t="s">
        <v>1</v>
      </c>
      <c r="F136" s="150" t="s">
        <v>148</v>
      </c>
      <c r="H136" s="151">
        <v>3.2</v>
      </c>
      <c r="I136" s="152"/>
      <c r="L136" s="147"/>
      <c r="M136" s="153"/>
      <c r="T136" s="154"/>
      <c r="AT136" s="149" t="s">
        <v>147</v>
      </c>
      <c r="AU136" s="149" t="s">
        <v>145</v>
      </c>
      <c r="AV136" s="12" t="s">
        <v>145</v>
      </c>
      <c r="AW136" s="12" t="s">
        <v>30</v>
      </c>
      <c r="AX136" s="12" t="s">
        <v>73</v>
      </c>
      <c r="AY136" s="149" t="s">
        <v>137</v>
      </c>
    </row>
    <row r="137" spans="2:65" s="13" customFormat="1">
      <c r="B137" s="155"/>
      <c r="D137" s="148" t="s">
        <v>147</v>
      </c>
      <c r="E137" s="156" t="s">
        <v>1</v>
      </c>
      <c r="F137" s="157" t="s">
        <v>149</v>
      </c>
      <c r="H137" s="158">
        <v>3.2</v>
      </c>
      <c r="I137" s="159"/>
      <c r="L137" s="155"/>
      <c r="M137" s="160"/>
      <c r="T137" s="161"/>
      <c r="AT137" s="156" t="s">
        <v>147</v>
      </c>
      <c r="AU137" s="156" t="s">
        <v>145</v>
      </c>
      <c r="AV137" s="13" t="s">
        <v>144</v>
      </c>
      <c r="AW137" s="13" t="s">
        <v>30</v>
      </c>
      <c r="AX137" s="13" t="s">
        <v>81</v>
      </c>
      <c r="AY137" s="156" t="s">
        <v>137</v>
      </c>
    </row>
    <row r="138" spans="2:65" s="11" customFormat="1" ht="22.9" customHeight="1">
      <c r="B138" s="120"/>
      <c r="D138" s="121" t="s">
        <v>72</v>
      </c>
      <c r="E138" s="130" t="s">
        <v>144</v>
      </c>
      <c r="F138" s="130" t="s">
        <v>150</v>
      </c>
      <c r="I138" s="123"/>
      <c r="J138" s="131">
        <f>BK138</f>
        <v>0</v>
      </c>
      <c r="L138" s="120"/>
      <c r="M138" s="125"/>
      <c r="P138" s="126">
        <v>0</v>
      </c>
      <c r="R138" s="126">
        <v>0</v>
      </c>
      <c r="T138" s="127">
        <v>0</v>
      </c>
      <c r="AR138" s="121" t="s">
        <v>81</v>
      </c>
      <c r="AT138" s="128" t="s">
        <v>72</v>
      </c>
      <c r="AU138" s="128" t="s">
        <v>81</v>
      </c>
      <c r="AY138" s="121" t="s">
        <v>137</v>
      </c>
      <c r="BK138" s="129">
        <v>0</v>
      </c>
    </row>
    <row r="139" spans="2:65" s="11" customFormat="1" ht="22.9" customHeight="1">
      <c r="B139" s="120"/>
      <c r="D139" s="121" t="s">
        <v>72</v>
      </c>
      <c r="E139" s="130" t="s">
        <v>151</v>
      </c>
      <c r="F139" s="130" t="s">
        <v>152</v>
      </c>
      <c r="I139" s="123"/>
      <c r="J139" s="131">
        <f>BK139</f>
        <v>0</v>
      </c>
      <c r="L139" s="120"/>
      <c r="M139" s="125"/>
      <c r="P139" s="126">
        <f>SUM(P140:P176)</f>
        <v>0</v>
      </c>
      <c r="R139" s="126">
        <f>SUM(R140:R176)</f>
        <v>8.3047584099999998</v>
      </c>
      <c r="T139" s="127">
        <f>SUM(T140:T176)</f>
        <v>0</v>
      </c>
      <c r="AR139" s="121" t="s">
        <v>81</v>
      </c>
      <c r="AT139" s="128" t="s">
        <v>72</v>
      </c>
      <c r="AU139" s="128" t="s">
        <v>81</v>
      </c>
      <c r="AY139" s="121" t="s">
        <v>137</v>
      </c>
      <c r="BK139" s="129">
        <f>SUM(BK140:BK176)</f>
        <v>0</v>
      </c>
    </row>
    <row r="140" spans="2:65" s="1" customFormat="1" ht="24.2" customHeight="1">
      <c r="B140" s="132"/>
      <c r="C140" s="133" t="s">
        <v>145</v>
      </c>
      <c r="D140" s="133" t="s">
        <v>140</v>
      </c>
      <c r="E140" s="134" t="s">
        <v>153</v>
      </c>
      <c r="F140" s="135" t="s">
        <v>154</v>
      </c>
      <c r="G140" s="136" t="s">
        <v>155</v>
      </c>
      <c r="H140" s="137">
        <v>4</v>
      </c>
      <c r="I140" s="138"/>
      <c r="J140" s="139">
        <f>ROUND(I140*H140,2)</f>
        <v>0</v>
      </c>
      <c r="K140" s="140"/>
      <c r="L140" s="31"/>
      <c r="M140" s="141" t="s">
        <v>1</v>
      </c>
      <c r="N140" s="142" t="s">
        <v>39</v>
      </c>
      <c r="P140" s="143">
        <f>O140*H140</f>
        <v>0</v>
      </c>
      <c r="Q140" s="143">
        <v>0.15409999999999999</v>
      </c>
      <c r="R140" s="143">
        <f>Q140*H140</f>
        <v>0.61639999999999995</v>
      </c>
      <c r="S140" s="143">
        <v>0</v>
      </c>
      <c r="T140" s="144">
        <f>S140*H140</f>
        <v>0</v>
      </c>
      <c r="AR140" s="145" t="s">
        <v>144</v>
      </c>
      <c r="AT140" s="145" t="s">
        <v>140</v>
      </c>
      <c r="AU140" s="145" t="s">
        <v>145</v>
      </c>
      <c r="AY140" s="16" t="s">
        <v>137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6" t="s">
        <v>145</v>
      </c>
      <c r="BK140" s="146">
        <f>ROUND(I140*H140,2)</f>
        <v>0</v>
      </c>
      <c r="BL140" s="16" t="s">
        <v>144</v>
      </c>
      <c r="BM140" s="145" t="s">
        <v>156</v>
      </c>
    </row>
    <row r="141" spans="2:65" s="12" customFormat="1">
      <c r="B141" s="147"/>
      <c r="D141" s="148" t="s">
        <v>147</v>
      </c>
      <c r="E141" s="149" t="s">
        <v>1</v>
      </c>
      <c r="F141" s="150" t="s">
        <v>157</v>
      </c>
      <c r="H141" s="151">
        <v>4</v>
      </c>
      <c r="I141" s="152"/>
      <c r="L141" s="147"/>
      <c r="M141" s="153"/>
      <c r="T141" s="154"/>
      <c r="AT141" s="149" t="s">
        <v>147</v>
      </c>
      <c r="AU141" s="149" t="s">
        <v>145</v>
      </c>
      <c r="AV141" s="12" t="s">
        <v>145</v>
      </c>
      <c r="AW141" s="12" t="s">
        <v>30</v>
      </c>
      <c r="AX141" s="12" t="s">
        <v>73</v>
      </c>
      <c r="AY141" s="149" t="s">
        <v>137</v>
      </c>
    </row>
    <row r="142" spans="2:65" s="13" customFormat="1">
      <c r="B142" s="155"/>
      <c r="D142" s="148" t="s">
        <v>147</v>
      </c>
      <c r="E142" s="156" t="s">
        <v>1</v>
      </c>
      <c r="F142" s="157" t="s">
        <v>149</v>
      </c>
      <c r="H142" s="158">
        <v>4</v>
      </c>
      <c r="I142" s="159"/>
      <c r="L142" s="155"/>
      <c r="M142" s="160"/>
      <c r="T142" s="161"/>
      <c r="AT142" s="156" t="s">
        <v>147</v>
      </c>
      <c r="AU142" s="156" t="s">
        <v>145</v>
      </c>
      <c r="AV142" s="13" t="s">
        <v>144</v>
      </c>
      <c r="AW142" s="13" t="s">
        <v>30</v>
      </c>
      <c r="AX142" s="13" t="s">
        <v>81</v>
      </c>
      <c r="AY142" s="156" t="s">
        <v>137</v>
      </c>
    </row>
    <row r="143" spans="2:65" s="1" customFormat="1" ht="16.5" customHeight="1">
      <c r="B143" s="132"/>
      <c r="C143" s="133" t="s">
        <v>138</v>
      </c>
      <c r="D143" s="133" t="s">
        <v>140</v>
      </c>
      <c r="E143" s="134" t="s">
        <v>158</v>
      </c>
      <c r="F143" s="135" t="s">
        <v>159</v>
      </c>
      <c r="G143" s="136" t="s">
        <v>160</v>
      </c>
      <c r="H143" s="137">
        <v>0.72</v>
      </c>
      <c r="I143" s="138"/>
      <c r="J143" s="139">
        <f>ROUND(I143*H143,2)</f>
        <v>0</v>
      </c>
      <c r="K143" s="140"/>
      <c r="L143" s="31"/>
      <c r="M143" s="141" t="s">
        <v>1</v>
      </c>
      <c r="N143" s="142" t="s">
        <v>39</v>
      </c>
      <c r="P143" s="143">
        <f>O143*H143</f>
        <v>0</v>
      </c>
      <c r="Q143" s="143">
        <v>2.45329</v>
      </c>
      <c r="R143" s="143">
        <f>Q143*H143</f>
        <v>1.7663688</v>
      </c>
      <c r="S143" s="143">
        <v>0</v>
      </c>
      <c r="T143" s="144">
        <f>S143*H143</f>
        <v>0</v>
      </c>
      <c r="AR143" s="145" t="s">
        <v>144</v>
      </c>
      <c r="AT143" s="145" t="s">
        <v>140</v>
      </c>
      <c r="AU143" s="145" t="s">
        <v>145</v>
      </c>
      <c r="AY143" s="16" t="s">
        <v>137</v>
      </c>
      <c r="BE143" s="146">
        <f>IF(N143="základní",J143,0)</f>
        <v>0</v>
      </c>
      <c r="BF143" s="146">
        <f>IF(N143="snížená",J143,0)</f>
        <v>0</v>
      </c>
      <c r="BG143" s="146">
        <f>IF(N143="zákl. přenesená",J143,0)</f>
        <v>0</v>
      </c>
      <c r="BH143" s="146">
        <f>IF(N143="sníž. přenesená",J143,0)</f>
        <v>0</v>
      </c>
      <c r="BI143" s="146">
        <f>IF(N143="nulová",J143,0)</f>
        <v>0</v>
      </c>
      <c r="BJ143" s="16" t="s">
        <v>145</v>
      </c>
      <c r="BK143" s="146">
        <f>ROUND(I143*H143,2)</f>
        <v>0</v>
      </c>
      <c r="BL143" s="16" t="s">
        <v>144</v>
      </c>
      <c r="BM143" s="145" t="s">
        <v>161</v>
      </c>
    </row>
    <row r="144" spans="2:65" s="12" customFormat="1">
      <c r="B144" s="147"/>
      <c r="D144" s="148" t="s">
        <v>147</v>
      </c>
      <c r="E144" s="149" t="s">
        <v>1</v>
      </c>
      <c r="F144" s="150" t="s">
        <v>162</v>
      </c>
      <c r="H144" s="151">
        <v>0.72</v>
      </c>
      <c r="I144" s="152"/>
      <c r="L144" s="147"/>
      <c r="M144" s="153"/>
      <c r="T144" s="154"/>
      <c r="AT144" s="149" t="s">
        <v>147</v>
      </c>
      <c r="AU144" s="149" t="s">
        <v>145</v>
      </c>
      <c r="AV144" s="12" t="s">
        <v>145</v>
      </c>
      <c r="AW144" s="12" t="s">
        <v>30</v>
      </c>
      <c r="AX144" s="12" t="s">
        <v>73</v>
      </c>
      <c r="AY144" s="149" t="s">
        <v>137</v>
      </c>
    </row>
    <row r="145" spans="2:65" s="13" customFormat="1">
      <c r="B145" s="155"/>
      <c r="D145" s="148" t="s">
        <v>147</v>
      </c>
      <c r="E145" s="156" t="s">
        <v>1</v>
      </c>
      <c r="F145" s="157" t="s">
        <v>149</v>
      </c>
      <c r="H145" s="158">
        <v>0.72</v>
      </c>
      <c r="I145" s="159"/>
      <c r="L145" s="155"/>
      <c r="M145" s="160"/>
      <c r="T145" s="161"/>
      <c r="AT145" s="156" t="s">
        <v>147</v>
      </c>
      <c r="AU145" s="156" t="s">
        <v>145</v>
      </c>
      <c r="AV145" s="13" t="s">
        <v>144</v>
      </c>
      <c r="AW145" s="13" t="s">
        <v>30</v>
      </c>
      <c r="AX145" s="13" t="s">
        <v>81</v>
      </c>
      <c r="AY145" s="156" t="s">
        <v>137</v>
      </c>
    </row>
    <row r="146" spans="2:65" s="1" customFormat="1" ht="24.2" customHeight="1">
      <c r="B146" s="132"/>
      <c r="C146" s="133" t="s">
        <v>144</v>
      </c>
      <c r="D146" s="133" t="s">
        <v>140</v>
      </c>
      <c r="E146" s="134" t="s">
        <v>163</v>
      </c>
      <c r="F146" s="135" t="s">
        <v>164</v>
      </c>
      <c r="G146" s="136" t="s">
        <v>155</v>
      </c>
      <c r="H146" s="137">
        <v>48</v>
      </c>
      <c r="I146" s="138"/>
      <c r="J146" s="139">
        <f>ROUND(I146*H146,2)</f>
        <v>0</v>
      </c>
      <c r="K146" s="140"/>
      <c r="L146" s="31"/>
      <c r="M146" s="141" t="s">
        <v>1</v>
      </c>
      <c r="N146" s="142" t="s">
        <v>39</v>
      </c>
      <c r="P146" s="143">
        <f>O146*H146</f>
        <v>0</v>
      </c>
      <c r="Q146" s="143">
        <v>5.6499999999999996E-3</v>
      </c>
      <c r="R146" s="143">
        <f>Q146*H146</f>
        <v>0.2712</v>
      </c>
      <c r="S146" s="143">
        <v>0</v>
      </c>
      <c r="T146" s="144">
        <f>S146*H146</f>
        <v>0</v>
      </c>
      <c r="AR146" s="145" t="s">
        <v>144</v>
      </c>
      <c r="AT146" s="145" t="s">
        <v>140</v>
      </c>
      <c r="AU146" s="145" t="s">
        <v>145</v>
      </c>
      <c r="AY146" s="16" t="s">
        <v>137</v>
      </c>
      <c r="BE146" s="146">
        <f>IF(N146="základní",J146,0)</f>
        <v>0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6" t="s">
        <v>145</v>
      </c>
      <c r="BK146" s="146">
        <f>ROUND(I146*H146,2)</f>
        <v>0</v>
      </c>
      <c r="BL146" s="16" t="s">
        <v>144</v>
      </c>
      <c r="BM146" s="145" t="s">
        <v>165</v>
      </c>
    </row>
    <row r="147" spans="2:65" s="14" customFormat="1">
      <c r="B147" s="162"/>
      <c r="D147" s="148" t="s">
        <v>147</v>
      </c>
      <c r="E147" s="163" t="s">
        <v>1</v>
      </c>
      <c r="F147" s="164" t="s">
        <v>166</v>
      </c>
      <c r="H147" s="163" t="s">
        <v>1</v>
      </c>
      <c r="I147" s="165"/>
      <c r="L147" s="162"/>
      <c r="M147" s="166"/>
      <c r="T147" s="167"/>
      <c r="AT147" s="163" t="s">
        <v>147</v>
      </c>
      <c r="AU147" s="163" t="s">
        <v>145</v>
      </c>
      <c r="AV147" s="14" t="s">
        <v>81</v>
      </c>
      <c r="AW147" s="14" t="s">
        <v>30</v>
      </c>
      <c r="AX147" s="14" t="s">
        <v>73</v>
      </c>
      <c r="AY147" s="163" t="s">
        <v>137</v>
      </c>
    </row>
    <row r="148" spans="2:65" s="12" customFormat="1">
      <c r="B148" s="147"/>
      <c r="D148" s="148" t="s">
        <v>147</v>
      </c>
      <c r="E148" s="149" t="s">
        <v>1</v>
      </c>
      <c r="F148" s="150" t="s">
        <v>167</v>
      </c>
      <c r="H148" s="151">
        <v>48</v>
      </c>
      <c r="I148" s="152"/>
      <c r="L148" s="147"/>
      <c r="M148" s="153"/>
      <c r="T148" s="154"/>
      <c r="AT148" s="149" t="s">
        <v>147</v>
      </c>
      <c r="AU148" s="149" t="s">
        <v>145</v>
      </c>
      <c r="AV148" s="12" t="s">
        <v>145</v>
      </c>
      <c r="AW148" s="12" t="s">
        <v>30</v>
      </c>
      <c r="AX148" s="12" t="s">
        <v>73</v>
      </c>
      <c r="AY148" s="149" t="s">
        <v>137</v>
      </c>
    </row>
    <row r="149" spans="2:65" s="13" customFormat="1">
      <c r="B149" s="155"/>
      <c r="D149" s="148" t="s">
        <v>147</v>
      </c>
      <c r="E149" s="156" t="s">
        <v>1</v>
      </c>
      <c r="F149" s="157" t="s">
        <v>149</v>
      </c>
      <c r="H149" s="158">
        <v>48</v>
      </c>
      <c r="I149" s="159"/>
      <c r="L149" s="155"/>
      <c r="M149" s="160"/>
      <c r="T149" s="161"/>
      <c r="AT149" s="156" t="s">
        <v>147</v>
      </c>
      <c r="AU149" s="156" t="s">
        <v>145</v>
      </c>
      <c r="AV149" s="13" t="s">
        <v>144</v>
      </c>
      <c r="AW149" s="13" t="s">
        <v>30</v>
      </c>
      <c r="AX149" s="13" t="s">
        <v>81</v>
      </c>
      <c r="AY149" s="156" t="s">
        <v>137</v>
      </c>
    </row>
    <row r="150" spans="2:65" s="1" customFormat="1" ht="21.75" customHeight="1">
      <c r="B150" s="132"/>
      <c r="C150" s="133" t="s">
        <v>168</v>
      </c>
      <c r="D150" s="133" t="s">
        <v>140</v>
      </c>
      <c r="E150" s="134" t="s">
        <v>169</v>
      </c>
      <c r="F150" s="135" t="s">
        <v>170</v>
      </c>
      <c r="G150" s="136" t="s">
        <v>155</v>
      </c>
      <c r="H150" s="137">
        <v>6</v>
      </c>
      <c r="I150" s="138"/>
      <c r="J150" s="139">
        <f>ROUND(I150*H150,2)</f>
        <v>0</v>
      </c>
      <c r="K150" s="140"/>
      <c r="L150" s="31"/>
      <c r="M150" s="141" t="s">
        <v>1</v>
      </c>
      <c r="N150" s="142" t="s">
        <v>39</v>
      </c>
      <c r="P150" s="143">
        <f>O150*H150</f>
        <v>0</v>
      </c>
      <c r="Q150" s="143">
        <v>1.4999999999999999E-2</v>
      </c>
      <c r="R150" s="143">
        <f>Q150*H150</f>
        <v>0.09</v>
      </c>
      <c r="S150" s="143">
        <v>0</v>
      </c>
      <c r="T150" s="144">
        <f>S150*H150</f>
        <v>0</v>
      </c>
      <c r="AR150" s="145" t="s">
        <v>144</v>
      </c>
      <c r="AT150" s="145" t="s">
        <v>140</v>
      </c>
      <c r="AU150" s="145" t="s">
        <v>145</v>
      </c>
      <c r="AY150" s="16" t="s">
        <v>137</v>
      </c>
      <c r="BE150" s="146">
        <f>IF(N150="základní",J150,0)</f>
        <v>0</v>
      </c>
      <c r="BF150" s="146">
        <f>IF(N150="snížená",J150,0)</f>
        <v>0</v>
      </c>
      <c r="BG150" s="146">
        <f>IF(N150="zákl. přenesená",J150,0)</f>
        <v>0</v>
      </c>
      <c r="BH150" s="146">
        <f>IF(N150="sníž. přenesená",J150,0)</f>
        <v>0</v>
      </c>
      <c r="BI150" s="146">
        <f>IF(N150="nulová",J150,0)</f>
        <v>0</v>
      </c>
      <c r="BJ150" s="16" t="s">
        <v>145</v>
      </c>
      <c r="BK150" s="146">
        <f>ROUND(I150*H150,2)</f>
        <v>0</v>
      </c>
      <c r="BL150" s="16" t="s">
        <v>144</v>
      </c>
      <c r="BM150" s="145" t="s">
        <v>171</v>
      </c>
    </row>
    <row r="151" spans="2:65" s="14" customFormat="1">
      <c r="B151" s="162"/>
      <c r="D151" s="148" t="s">
        <v>147</v>
      </c>
      <c r="E151" s="163" t="s">
        <v>1</v>
      </c>
      <c r="F151" s="164" t="s">
        <v>172</v>
      </c>
      <c r="H151" s="163" t="s">
        <v>1</v>
      </c>
      <c r="I151" s="165"/>
      <c r="L151" s="162"/>
      <c r="M151" s="166"/>
      <c r="T151" s="167"/>
      <c r="AT151" s="163" t="s">
        <v>147</v>
      </c>
      <c r="AU151" s="163" t="s">
        <v>145</v>
      </c>
      <c r="AV151" s="14" t="s">
        <v>81</v>
      </c>
      <c r="AW151" s="14" t="s">
        <v>30</v>
      </c>
      <c r="AX151" s="14" t="s">
        <v>73</v>
      </c>
      <c r="AY151" s="163" t="s">
        <v>137</v>
      </c>
    </row>
    <row r="152" spans="2:65" s="12" customFormat="1">
      <c r="B152" s="147"/>
      <c r="D152" s="148" t="s">
        <v>147</v>
      </c>
      <c r="E152" s="149" t="s">
        <v>1</v>
      </c>
      <c r="F152" s="150" t="s">
        <v>173</v>
      </c>
      <c r="H152" s="151">
        <v>6</v>
      </c>
      <c r="I152" s="152"/>
      <c r="L152" s="147"/>
      <c r="M152" s="153"/>
      <c r="T152" s="154"/>
      <c r="AT152" s="149" t="s">
        <v>147</v>
      </c>
      <c r="AU152" s="149" t="s">
        <v>145</v>
      </c>
      <c r="AV152" s="12" t="s">
        <v>145</v>
      </c>
      <c r="AW152" s="12" t="s">
        <v>30</v>
      </c>
      <c r="AX152" s="12" t="s">
        <v>73</v>
      </c>
      <c r="AY152" s="149" t="s">
        <v>137</v>
      </c>
    </row>
    <row r="153" spans="2:65" s="13" customFormat="1">
      <c r="B153" s="155"/>
      <c r="D153" s="148" t="s">
        <v>147</v>
      </c>
      <c r="E153" s="156" t="s">
        <v>1</v>
      </c>
      <c r="F153" s="157" t="s">
        <v>149</v>
      </c>
      <c r="H153" s="158">
        <v>6</v>
      </c>
      <c r="I153" s="159"/>
      <c r="L153" s="155"/>
      <c r="M153" s="160"/>
      <c r="T153" s="161"/>
      <c r="AT153" s="156" t="s">
        <v>147</v>
      </c>
      <c r="AU153" s="156" t="s">
        <v>145</v>
      </c>
      <c r="AV153" s="13" t="s">
        <v>144</v>
      </c>
      <c r="AW153" s="13" t="s">
        <v>30</v>
      </c>
      <c r="AX153" s="13" t="s">
        <v>81</v>
      </c>
      <c r="AY153" s="156" t="s">
        <v>137</v>
      </c>
    </row>
    <row r="154" spans="2:65" s="1" customFormat="1" ht="24.2" customHeight="1">
      <c r="B154" s="132"/>
      <c r="C154" s="133" t="s">
        <v>151</v>
      </c>
      <c r="D154" s="133" t="s">
        <v>140</v>
      </c>
      <c r="E154" s="134" t="s">
        <v>174</v>
      </c>
      <c r="F154" s="135" t="s">
        <v>175</v>
      </c>
      <c r="G154" s="136" t="s">
        <v>155</v>
      </c>
      <c r="H154" s="137">
        <v>52</v>
      </c>
      <c r="I154" s="138"/>
      <c r="J154" s="139">
        <f>ROUND(I154*H154,2)</f>
        <v>0</v>
      </c>
      <c r="K154" s="140"/>
      <c r="L154" s="31"/>
      <c r="M154" s="141" t="s">
        <v>1</v>
      </c>
      <c r="N154" s="142" t="s">
        <v>39</v>
      </c>
      <c r="P154" s="143">
        <f>O154*H154</f>
        <v>0</v>
      </c>
      <c r="Q154" s="143">
        <v>1.9699999999999999E-2</v>
      </c>
      <c r="R154" s="143">
        <f>Q154*H154</f>
        <v>1.0244</v>
      </c>
      <c r="S154" s="143">
        <v>0</v>
      </c>
      <c r="T154" s="144">
        <f>S154*H154</f>
        <v>0</v>
      </c>
      <c r="AR154" s="145" t="s">
        <v>144</v>
      </c>
      <c r="AT154" s="145" t="s">
        <v>140</v>
      </c>
      <c r="AU154" s="145" t="s">
        <v>145</v>
      </c>
      <c r="AY154" s="16" t="s">
        <v>137</v>
      </c>
      <c r="BE154" s="146">
        <f>IF(N154="základní",J154,0)</f>
        <v>0</v>
      </c>
      <c r="BF154" s="146">
        <f>IF(N154="snížená",J154,0)</f>
        <v>0</v>
      </c>
      <c r="BG154" s="146">
        <f>IF(N154="zákl. přenesená",J154,0)</f>
        <v>0</v>
      </c>
      <c r="BH154" s="146">
        <f>IF(N154="sníž. přenesená",J154,0)</f>
        <v>0</v>
      </c>
      <c r="BI154" s="146">
        <f>IF(N154="nulová",J154,0)</f>
        <v>0</v>
      </c>
      <c r="BJ154" s="16" t="s">
        <v>145</v>
      </c>
      <c r="BK154" s="146">
        <f>ROUND(I154*H154,2)</f>
        <v>0</v>
      </c>
      <c r="BL154" s="16" t="s">
        <v>144</v>
      </c>
      <c r="BM154" s="145" t="s">
        <v>176</v>
      </c>
    </row>
    <row r="155" spans="2:65" s="12" customFormat="1">
      <c r="B155" s="147"/>
      <c r="D155" s="148" t="s">
        <v>147</v>
      </c>
      <c r="E155" s="149" t="s">
        <v>1</v>
      </c>
      <c r="F155" s="150" t="s">
        <v>177</v>
      </c>
      <c r="H155" s="151">
        <v>52</v>
      </c>
      <c r="I155" s="152"/>
      <c r="L155" s="147"/>
      <c r="M155" s="153"/>
      <c r="T155" s="154"/>
      <c r="AT155" s="149" t="s">
        <v>147</v>
      </c>
      <c r="AU155" s="149" t="s">
        <v>145</v>
      </c>
      <c r="AV155" s="12" t="s">
        <v>145</v>
      </c>
      <c r="AW155" s="12" t="s">
        <v>30</v>
      </c>
      <c r="AX155" s="12" t="s">
        <v>73</v>
      </c>
      <c r="AY155" s="149" t="s">
        <v>137</v>
      </c>
    </row>
    <row r="156" spans="2:65" s="13" customFormat="1">
      <c r="B156" s="155"/>
      <c r="D156" s="148" t="s">
        <v>147</v>
      </c>
      <c r="E156" s="156" t="s">
        <v>1</v>
      </c>
      <c r="F156" s="157" t="s">
        <v>149</v>
      </c>
      <c r="H156" s="158">
        <v>52</v>
      </c>
      <c r="I156" s="159"/>
      <c r="L156" s="155"/>
      <c r="M156" s="160"/>
      <c r="T156" s="161"/>
      <c r="AT156" s="156" t="s">
        <v>147</v>
      </c>
      <c r="AU156" s="156" t="s">
        <v>145</v>
      </c>
      <c r="AV156" s="13" t="s">
        <v>144</v>
      </c>
      <c r="AW156" s="13" t="s">
        <v>30</v>
      </c>
      <c r="AX156" s="13" t="s">
        <v>81</v>
      </c>
      <c r="AY156" s="156" t="s">
        <v>137</v>
      </c>
    </row>
    <row r="157" spans="2:65" s="1" customFormat="1" ht="21.75" customHeight="1">
      <c r="B157" s="132"/>
      <c r="C157" s="133" t="s">
        <v>178</v>
      </c>
      <c r="D157" s="133" t="s">
        <v>140</v>
      </c>
      <c r="E157" s="134" t="s">
        <v>179</v>
      </c>
      <c r="F157" s="135" t="s">
        <v>180</v>
      </c>
      <c r="G157" s="136" t="s">
        <v>155</v>
      </c>
      <c r="H157" s="137">
        <v>48</v>
      </c>
      <c r="I157" s="138"/>
      <c r="J157" s="139">
        <f>ROUND(I157*H157,2)</f>
        <v>0</v>
      </c>
      <c r="K157" s="140"/>
      <c r="L157" s="31"/>
      <c r="M157" s="141" t="s">
        <v>1</v>
      </c>
      <c r="N157" s="142" t="s">
        <v>39</v>
      </c>
      <c r="P157" s="143">
        <f>O157*H157</f>
        <v>0</v>
      </c>
      <c r="Q157" s="143">
        <v>3.5000000000000001E-3</v>
      </c>
      <c r="R157" s="143">
        <f>Q157*H157</f>
        <v>0.16800000000000001</v>
      </c>
      <c r="S157" s="143">
        <v>0</v>
      </c>
      <c r="T157" s="144">
        <f>S157*H157</f>
        <v>0</v>
      </c>
      <c r="AR157" s="145" t="s">
        <v>144</v>
      </c>
      <c r="AT157" s="145" t="s">
        <v>140</v>
      </c>
      <c r="AU157" s="145" t="s">
        <v>145</v>
      </c>
      <c r="AY157" s="16" t="s">
        <v>137</v>
      </c>
      <c r="BE157" s="146">
        <f>IF(N157="základní",J157,0)</f>
        <v>0</v>
      </c>
      <c r="BF157" s="146">
        <f>IF(N157="snížená",J157,0)</f>
        <v>0</v>
      </c>
      <c r="BG157" s="146">
        <f>IF(N157="zákl. přenesená",J157,0)</f>
        <v>0</v>
      </c>
      <c r="BH157" s="146">
        <f>IF(N157="sníž. přenesená",J157,0)</f>
        <v>0</v>
      </c>
      <c r="BI157" s="146">
        <f>IF(N157="nulová",J157,0)</f>
        <v>0</v>
      </c>
      <c r="BJ157" s="16" t="s">
        <v>145</v>
      </c>
      <c r="BK157" s="146">
        <f>ROUND(I157*H157,2)</f>
        <v>0</v>
      </c>
      <c r="BL157" s="16" t="s">
        <v>144</v>
      </c>
      <c r="BM157" s="145" t="s">
        <v>181</v>
      </c>
    </row>
    <row r="158" spans="2:65" s="14" customFormat="1">
      <c r="B158" s="162"/>
      <c r="D158" s="148" t="s">
        <v>147</v>
      </c>
      <c r="E158" s="163" t="s">
        <v>1</v>
      </c>
      <c r="F158" s="164" t="s">
        <v>166</v>
      </c>
      <c r="H158" s="163" t="s">
        <v>1</v>
      </c>
      <c r="I158" s="165"/>
      <c r="L158" s="162"/>
      <c r="M158" s="166"/>
      <c r="T158" s="167"/>
      <c r="AT158" s="163" t="s">
        <v>147</v>
      </c>
      <c r="AU158" s="163" t="s">
        <v>145</v>
      </c>
      <c r="AV158" s="14" t="s">
        <v>81</v>
      </c>
      <c r="AW158" s="14" t="s">
        <v>30</v>
      </c>
      <c r="AX158" s="14" t="s">
        <v>73</v>
      </c>
      <c r="AY158" s="163" t="s">
        <v>137</v>
      </c>
    </row>
    <row r="159" spans="2:65" s="12" customFormat="1">
      <c r="B159" s="147"/>
      <c r="D159" s="148" t="s">
        <v>147</v>
      </c>
      <c r="E159" s="149" t="s">
        <v>1</v>
      </c>
      <c r="F159" s="150" t="s">
        <v>182</v>
      </c>
      <c r="H159" s="151">
        <v>48</v>
      </c>
      <c r="I159" s="152"/>
      <c r="L159" s="147"/>
      <c r="M159" s="153"/>
      <c r="T159" s="154"/>
      <c r="AT159" s="149" t="s">
        <v>147</v>
      </c>
      <c r="AU159" s="149" t="s">
        <v>145</v>
      </c>
      <c r="AV159" s="12" t="s">
        <v>145</v>
      </c>
      <c r="AW159" s="12" t="s">
        <v>30</v>
      </c>
      <c r="AX159" s="12" t="s">
        <v>73</v>
      </c>
      <c r="AY159" s="149" t="s">
        <v>137</v>
      </c>
    </row>
    <row r="160" spans="2:65" s="13" customFormat="1">
      <c r="B160" s="155"/>
      <c r="D160" s="148" t="s">
        <v>147</v>
      </c>
      <c r="E160" s="156" t="s">
        <v>1</v>
      </c>
      <c r="F160" s="157" t="s">
        <v>149</v>
      </c>
      <c r="H160" s="158">
        <v>48</v>
      </c>
      <c r="I160" s="159"/>
      <c r="L160" s="155"/>
      <c r="M160" s="160"/>
      <c r="T160" s="161"/>
      <c r="AT160" s="156" t="s">
        <v>147</v>
      </c>
      <c r="AU160" s="156" t="s">
        <v>145</v>
      </c>
      <c r="AV160" s="13" t="s">
        <v>144</v>
      </c>
      <c r="AW160" s="13" t="s">
        <v>30</v>
      </c>
      <c r="AX160" s="13" t="s">
        <v>81</v>
      </c>
      <c r="AY160" s="156" t="s">
        <v>137</v>
      </c>
    </row>
    <row r="161" spans="2:65" s="1" customFormat="1" ht="33" customHeight="1">
      <c r="B161" s="132"/>
      <c r="C161" s="133" t="s">
        <v>183</v>
      </c>
      <c r="D161" s="133" t="s">
        <v>140</v>
      </c>
      <c r="E161" s="134" t="s">
        <v>184</v>
      </c>
      <c r="F161" s="135" t="s">
        <v>185</v>
      </c>
      <c r="G161" s="136" t="s">
        <v>160</v>
      </c>
      <c r="H161" s="137">
        <v>1.08</v>
      </c>
      <c r="I161" s="138"/>
      <c r="J161" s="139">
        <f>ROUND(I161*H161,2)</f>
        <v>0</v>
      </c>
      <c r="K161" s="140"/>
      <c r="L161" s="31"/>
      <c r="M161" s="141" t="s">
        <v>1</v>
      </c>
      <c r="N161" s="142" t="s">
        <v>39</v>
      </c>
      <c r="P161" s="143">
        <f>O161*H161</f>
        <v>0</v>
      </c>
      <c r="Q161" s="143">
        <v>2.5018699999999998</v>
      </c>
      <c r="R161" s="143">
        <f>Q161*H161</f>
        <v>2.7020195999999999</v>
      </c>
      <c r="S161" s="143">
        <v>0</v>
      </c>
      <c r="T161" s="144">
        <f>S161*H161</f>
        <v>0</v>
      </c>
      <c r="AR161" s="145" t="s">
        <v>144</v>
      </c>
      <c r="AT161" s="145" t="s">
        <v>140</v>
      </c>
      <c r="AU161" s="145" t="s">
        <v>145</v>
      </c>
      <c r="AY161" s="16" t="s">
        <v>137</v>
      </c>
      <c r="BE161" s="146">
        <f>IF(N161="základní",J161,0)</f>
        <v>0</v>
      </c>
      <c r="BF161" s="146">
        <f>IF(N161="snížená",J161,0)</f>
        <v>0</v>
      </c>
      <c r="BG161" s="146">
        <f>IF(N161="zákl. přenesená",J161,0)</f>
        <v>0</v>
      </c>
      <c r="BH161" s="146">
        <f>IF(N161="sníž. přenesená",J161,0)</f>
        <v>0</v>
      </c>
      <c r="BI161" s="146">
        <f>IF(N161="nulová",J161,0)</f>
        <v>0</v>
      </c>
      <c r="BJ161" s="16" t="s">
        <v>145</v>
      </c>
      <c r="BK161" s="146">
        <f>ROUND(I161*H161,2)</f>
        <v>0</v>
      </c>
      <c r="BL161" s="16" t="s">
        <v>144</v>
      </c>
      <c r="BM161" s="145" t="s">
        <v>186</v>
      </c>
    </row>
    <row r="162" spans="2:65" s="12" customFormat="1">
      <c r="B162" s="147"/>
      <c r="D162" s="148" t="s">
        <v>147</v>
      </c>
      <c r="E162" s="149" t="s">
        <v>1</v>
      </c>
      <c r="F162" s="150" t="s">
        <v>187</v>
      </c>
      <c r="H162" s="151">
        <v>1.08</v>
      </c>
      <c r="I162" s="152"/>
      <c r="L162" s="147"/>
      <c r="M162" s="153"/>
      <c r="T162" s="154"/>
      <c r="AT162" s="149" t="s">
        <v>147</v>
      </c>
      <c r="AU162" s="149" t="s">
        <v>145</v>
      </c>
      <c r="AV162" s="12" t="s">
        <v>145</v>
      </c>
      <c r="AW162" s="12" t="s">
        <v>30</v>
      </c>
      <c r="AX162" s="12" t="s">
        <v>73</v>
      </c>
      <c r="AY162" s="149" t="s">
        <v>137</v>
      </c>
    </row>
    <row r="163" spans="2:65" s="13" customFormat="1">
      <c r="B163" s="155"/>
      <c r="D163" s="148" t="s">
        <v>147</v>
      </c>
      <c r="E163" s="156" t="s">
        <v>1</v>
      </c>
      <c r="F163" s="157" t="s">
        <v>149</v>
      </c>
      <c r="H163" s="158">
        <v>1.08</v>
      </c>
      <c r="I163" s="159"/>
      <c r="L163" s="155"/>
      <c r="M163" s="160"/>
      <c r="T163" s="161"/>
      <c r="AT163" s="156" t="s">
        <v>147</v>
      </c>
      <c r="AU163" s="156" t="s">
        <v>145</v>
      </c>
      <c r="AV163" s="13" t="s">
        <v>144</v>
      </c>
      <c r="AW163" s="13" t="s">
        <v>30</v>
      </c>
      <c r="AX163" s="13" t="s">
        <v>81</v>
      </c>
      <c r="AY163" s="156" t="s">
        <v>137</v>
      </c>
    </row>
    <row r="164" spans="2:65" s="1" customFormat="1" ht="21.75" customHeight="1">
      <c r="B164" s="132"/>
      <c r="C164" s="133" t="s">
        <v>188</v>
      </c>
      <c r="D164" s="133" t="s">
        <v>140</v>
      </c>
      <c r="E164" s="134" t="s">
        <v>189</v>
      </c>
      <c r="F164" s="135" t="s">
        <v>190</v>
      </c>
      <c r="G164" s="136" t="s">
        <v>155</v>
      </c>
      <c r="H164" s="137">
        <v>96</v>
      </c>
      <c r="I164" s="138"/>
      <c r="J164" s="139">
        <f>ROUND(I164*H164,2)</f>
        <v>0</v>
      </c>
      <c r="K164" s="140"/>
      <c r="L164" s="31"/>
      <c r="M164" s="141" t="s">
        <v>1</v>
      </c>
      <c r="N164" s="142" t="s">
        <v>39</v>
      </c>
      <c r="P164" s="143">
        <f>O164*H164</f>
        <v>0</v>
      </c>
      <c r="Q164" s="143">
        <v>1.4999999999999999E-2</v>
      </c>
      <c r="R164" s="143">
        <f>Q164*H164</f>
        <v>1.44</v>
      </c>
      <c r="S164" s="143">
        <v>0</v>
      </c>
      <c r="T164" s="144">
        <f>S164*H164</f>
        <v>0</v>
      </c>
      <c r="AR164" s="145" t="s">
        <v>144</v>
      </c>
      <c r="AT164" s="145" t="s">
        <v>140</v>
      </c>
      <c r="AU164" s="145" t="s">
        <v>145</v>
      </c>
      <c r="AY164" s="16" t="s">
        <v>137</v>
      </c>
      <c r="BE164" s="146">
        <f>IF(N164="základní",J164,0)</f>
        <v>0</v>
      </c>
      <c r="BF164" s="146">
        <f>IF(N164="snížená",J164,0)</f>
        <v>0</v>
      </c>
      <c r="BG164" s="146">
        <f>IF(N164="zákl. přenesená",J164,0)</f>
        <v>0</v>
      </c>
      <c r="BH164" s="146">
        <f>IF(N164="sníž. přenesená",J164,0)</f>
        <v>0</v>
      </c>
      <c r="BI164" s="146">
        <f>IF(N164="nulová",J164,0)</f>
        <v>0</v>
      </c>
      <c r="BJ164" s="16" t="s">
        <v>145</v>
      </c>
      <c r="BK164" s="146">
        <f>ROUND(I164*H164,2)</f>
        <v>0</v>
      </c>
      <c r="BL164" s="16" t="s">
        <v>144</v>
      </c>
      <c r="BM164" s="145" t="s">
        <v>191</v>
      </c>
    </row>
    <row r="165" spans="2:65" s="12" customFormat="1">
      <c r="B165" s="147"/>
      <c r="D165" s="148" t="s">
        <v>147</v>
      </c>
      <c r="E165" s="149" t="s">
        <v>1</v>
      </c>
      <c r="F165" s="150" t="s">
        <v>192</v>
      </c>
      <c r="H165" s="151">
        <v>96</v>
      </c>
      <c r="I165" s="152"/>
      <c r="L165" s="147"/>
      <c r="M165" s="153"/>
      <c r="T165" s="154"/>
      <c r="AT165" s="149" t="s">
        <v>147</v>
      </c>
      <c r="AU165" s="149" t="s">
        <v>145</v>
      </c>
      <c r="AV165" s="12" t="s">
        <v>145</v>
      </c>
      <c r="AW165" s="12" t="s">
        <v>30</v>
      </c>
      <c r="AX165" s="12" t="s">
        <v>73</v>
      </c>
      <c r="AY165" s="149" t="s">
        <v>137</v>
      </c>
    </row>
    <row r="166" spans="2:65" s="13" customFormat="1">
      <c r="B166" s="155"/>
      <c r="D166" s="148" t="s">
        <v>147</v>
      </c>
      <c r="E166" s="156" t="s">
        <v>1</v>
      </c>
      <c r="F166" s="157" t="s">
        <v>149</v>
      </c>
      <c r="H166" s="158">
        <v>96</v>
      </c>
      <c r="I166" s="159"/>
      <c r="L166" s="155"/>
      <c r="M166" s="160"/>
      <c r="T166" s="161"/>
      <c r="AT166" s="156" t="s">
        <v>147</v>
      </c>
      <c r="AU166" s="156" t="s">
        <v>145</v>
      </c>
      <c r="AV166" s="13" t="s">
        <v>144</v>
      </c>
      <c r="AW166" s="13" t="s">
        <v>30</v>
      </c>
      <c r="AX166" s="13" t="s">
        <v>81</v>
      </c>
      <c r="AY166" s="156" t="s">
        <v>137</v>
      </c>
    </row>
    <row r="167" spans="2:65" s="1" customFormat="1" ht="33" customHeight="1">
      <c r="B167" s="132"/>
      <c r="C167" s="133" t="s">
        <v>193</v>
      </c>
      <c r="D167" s="133" t="s">
        <v>140</v>
      </c>
      <c r="E167" s="134" t="s">
        <v>194</v>
      </c>
      <c r="F167" s="135" t="s">
        <v>195</v>
      </c>
      <c r="G167" s="136" t="s">
        <v>160</v>
      </c>
      <c r="H167" s="137">
        <v>1.08</v>
      </c>
      <c r="I167" s="138"/>
      <c r="J167" s="139">
        <f>ROUND(I167*H167,2)</f>
        <v>0</v>
      </c>
      <c r="K167" s="140"/>
      <c r="L167" s="31"/>
      <c r="M167" s="141" t="s">
        <v>1</v>
      </c>
      <c r="N167" s="142" t="s">
        <v>39</v>
      </c>
      <c r="P167" s="143">
        <f>O167*H167</f>
        <v>0</v>
      </c>
      <c r="Q167" s="143">
        <v>0</v>
      </c>
      <c r="R167" s="143">
        <f>Q167*H167</f>
        <v>0</v>
      </c>
      <c r="S167" s="143">
        <v>0</v>
      </c>
      <c r="T167" s="144">
        <f>S167*H167</f>
        <v>0</v>
      </c>
      <c r="AR167" s="145" t="s">
        <v>144</v>
      </c>
      <c r="AT167" s="145" t="s">
        <v>140</v>
      </c>
      <c r="AU167" s="145" t="s">
        <v>145</v>
      </c>
      <c r="AY167" s="16" t="s">
        <v>137</v>
      </c>
      <c r="BE167" s="146">
        <f>IF(N167="základní",J167,0)</f>
        <v>0</v>
      </c>
      <c r="BF167" s="146">
        <f>IF(N167="snížená",J167,0)</f>
        <v>0</v>
      </c>
      <c r="BG167" s="146">
        <f>IF(N167="zákl. přenesená",J167,0)</f>
        <v>0</v>
      </c>
      <c r="BH167" s="146">
        <f>IF(N167="sníž. přenesená",J167,0)</f>
        <v>0</v>
      </c>
      <c r="BI167" s="146">
        <f>IF(N167="nulová",J167,0)</f>
        <v>0</v>
      </c>
      <c r="BJ167" s="16" t="s">
        <v>145</v>
      </c>
      <c r="BK167" s="146">
        <f>ROUND(I167*H167,2)</f>
        <v>0</v>
      </c>
      <c r="BL167" s="16" t="s">
        <v>144</v>
      </c>
      <c r="BM167" s="145" t="s">
        <v>196</v>
      </c>
    </row>
    <row r="168" spans="2:65" s="12" customFormat="1">
      <c r="B168" s="147"/>
      <c r="D168" s="148" t="s">
        <v>147</v>
      </c>
      <c r="E168" s="149" t="s">
        <v>1</v>
      </c>
      <c r="F168" s="150" t="s">
        <v>187</v>
      </c>
      <c r="H168" s="151">
        <v>1.08</v>
      </c>
      <c r="I168" s="152"/>
      <c r="L168" s="147"/>
      <c r="M168" s="153"/>
      <c r="T168" s="154"/>
      <c r="AT168" s="149" t="s">
        <v>147</v>
      </c>
      <c r="AU168" s="149" t="s">
        <v>145</v>
      </c>
      <c r="AV168" s="12" t="s">
        <v>145</v>
      </c>
      <c r="AW168" s="12" t="s">
        <v>30</v>
      </c>
      <c r="AX168" s="12" t="s">
        <v>73</v>
      </c>
      <c r="AY168" s="149" t="s">
        <v>137</v>
      </c>
    </row>
    <row r="169" spans="2:65" s="13" customFormat="1">
      <c r="B169" s="155"/>
      <c r="D169" s="148" t="s">
        <v>147</v>
      </c>
      <c r="E169" s="156" t="s">
        <v>1</v>
      </c>
      <c r="F169" s="157" t="s">
        <v>149</v>
      </c>
      <c r="H169" s="158">
        <v>1.08</v>
      </c>
      <c r="I169" s="159"/>
      <c r="L169" s="155"/>
      <c r="M169" s="160"/>
      <c r="T169" s="161"/>
      <c r="AT169" s="156" t="s">
        <v>147</v>
      </c>
      <c r="AU169" s="156" t="s">
        <v>145</v>
      </c>
      <c r="AV169" s="13" t="s">
        <v>144</v>
      </c>
      <c r="AW169" s="13" t="s">
        <v>30</v>
      </c>
      <c r="AX169" s="13" t="s">
        <v>81</v>
      </c>
      <c r="AY169" s="156" t="s">
        <v>137</v>
      </c>
    </row>
    <row r="170" spans="2:65" s="1" customFormat="1" ht="16.5" customHeight="1">
      <c r="B170" s="132"/>
      <c r="C170" s="133" t="s">
        <v>197</v>
      </c>
      <c r="D170" s="133" t="s">
        <v>140</v>
      </c>
      <c r="E170" s="134" t="s">
        <v>198</v>
      </c>
      <c r="F170" s="135" t="s">
        <v>199</v>
      </c>
      <c r="G170" s="136" t="s">
        <v>200</v>
      </c>
      <c r="H170" s="137">
        <v>0.21299999999999999</v>
      </c>
      <c r="I170" s="138"/>
      <c r="J170" s="139">
        <f>ROUND(I170*H170,2)</f>
        <v>0</v>
      </c>
      <c r="K170" s="140"/>
      <c r="L170" s="31"/>
      <c r="M170" s="141" t="s">
        <v>1</v>
      </c>
      <c r="N170" s="142" t="s">
        <v>39</v>
      </c>
      <c r="P170" s="143">
        <f>O170*H170</f>
        <v>0</v>
      </c>
      <c r="Q170" s="143">
        <v>1.06277</v>
      </c>
      <c r="R170" s="143">
        <f>Q170*H170</f>
        <v>0.22637000999999998</v>
      </c>
      <c r="S170" s="143">
        <v>0</v>
      </c>
      <c r="T170" s="144">
        <f>S170*H170</f>
        <v>0</v>
      </c>
      <c r="AR170" s="145" t="s">
        <v>144</v>
      </c>
      <c r="AT170" s="145" t="s">
        <v>140</v>
      </c>
      <c r="AU170" s="145" t="s">
        <v>145</v>
      </c>
      <c r="AY170" s="16" t="s">
        <v>137</v>
      </c>
      <c r="BE170" s="146">
        <f>IF(N170="základní",J170,0)</f>
        <v>0</v>
      </c>
      <c r="BF170" s="146">
        <f>IF(N170="snížená",J170,0)</f>
        <v>0</v>
      </c>
      <c r="BG170" s="146">
        <f>IF(N170="zákl. přenesená",J170,0)</f>
        <v>0</v>
      </c>
      <c r="BH170" s="146">
        <f>IF(N170="sníž. přenesená",J170,0)</f>
        <v>0</v>
      </c>
      <c r="BI170" s="146">
        <f>IF(N170="nulová",J170,0)</f>
        <v>0</v>
      </c>
      <c r="BJ170" s="16" t="s">
        <v>145</v>
      </c>
      <c r="BK170" s="146">
        <f>ROUND(I170*H170,2)</f>
        <v>0</v>
      </c>
      <c r="BL170" s="16" t="s">
        <v>144</v>
      </c>
      <c r="BM170" s="145" t="s">
        <v>201</v>
      </c>
    </row>
    <row r="171" spans="2:65" s="12" customFormat="1">
      <c r="B171" s="147"/>
      <c r="D171" s="148" t="s">
        <v>147</v>
      </c>
      <c r="E171" s="149" t="s">
        <v>1</v>
      </c>
      <c r="F171" s="150" t="s">
        <v>202</v>
      </c>
      <c r="H171" s="151">
        <v>0.21299999999999999</v>
      </c>
      <c r="I171" s="152"/>
      <c r="L171" s="147"/>
      <c r="M171" s="153"/>
      <c r="T171" s="154"/>
      <c r="AT171" s="149" t="s">
        <v>147</v>
      </c>
      <c r="AU171" s="149" t="s">
        <v>145</v>
      </c>
      <c r="AV171" s="12" t="s">
        <v>145</v>
      </c>
      <c r="AW171" s="12" t="s">
        <v>30</v>
      </c>
      <c r="AX171" s="12" t="s">
        <v>73</v>
      </c>
      <c r="AY171" s="149" t="s">
        <v>137</v>
      </c>
    </row>
    <row r="172" spans="2:65" s="13" customFormat="1">
      <c r="B172" s="155"/>
      <c r="D172" s="148" t="s">
        <v>147</v>
      </c>
      <c r="E172" s="156" t="s">
        <v>1</v>
      </c>
      <c r="F172" s="157" t="s">
        <v>149</v>
      </c>
      <c r="H172" s="158">
        <v>0.21299999999999999</v>
      </c>
      <c r="I172" s="159"/>
      <c r="L172" s="155"/>
      <c r="M172" s="160"/>
      <c r="T172" s="161"/>
      <c r="AT172" s="156" t="s">
        <v>147</v>
      </c>
      <c r="AU172" s="156" t="s">
        <v>145</v>
      </c>
      <c r="AV172" s="13" t="s">
        <v>144</v>
      </c>
      <c r="AW172" s="13" t="s">
        <v>30</v>
      </c>
      <c r="AX172" s="13" t="s">
        <v>81</v>
      </c>
      <c r="AY172" s="156" t="s">
        <v>137</v>
      </c>
    </row>
    <row r="173" spans="2:65" s="1" customFormat="1" ht="16.5" customHeight="1">
      <c r="B173" s="132"/>
      <c r="C173" s="133" t="s">
        <v>8</v>
      </c>
      <c r="D173" s="133" t="s">
        <v>140</v>
      </c>
      <c r="E173" s="134" t="s">
        <v>203</v>
      </c>
      <c r="F173" s="135" t="s">
        <v>204</v>
      </c>
      <c r="G173" s="136" t="s">
        <v>205</v>
      </c>
      <c r="H173" s="137">
        <v>1</v>
      </c>
      <c r="I173" s="138"/>
      <c r="J173" s="139">
        <f>ROUND(I173*H173,2)</f>
        <v>0</v>
      </c>
      <c r="K173" s="140"/>
      <c r="L173" s="31"/>
      <c r="M173" s="141" t="s">
        <v>1</v>
      </c>
      <c r="N173" s="142" t="s">
        <v>39</v>
      </c>
      <c r="P173" s="143">
        <f>O173*H173</f>
        <v>0</v>
      </c>
      <c r="Q173" s="143">
        <v>0</v>
      </c>
      <c r="R173" s="143">
        <f>Q173*H173</f>
        <v>0</v>
      </c>
      <c r="S173" s="143">
        <v>0</v>
      </c>
      <c r="T173" s="144">
        <f>S173*H173</f>
        <v>0</v>
      </c>
      <c r="AR173" s="145" t="s">
        <v>144</v>
      </c>
      <c r="AT173" s="145" t="s">
        <v>140</v>
      </c>
      <c r="AU173" s="145" t="s">
        <v>145</v>
      </c>
      <c r="AY173" s="16" t="s">
        <v>137</v>
      </c>
      <c r="BE173" s="146">
        <f>IF(N173="základní",J173,0)</f>
        <v>0</v>
      </c>
      <c r="BF173" s="146">
        <f>IF(N173="snížená",J173,0)</f>
        <v>0</v>
      </c>
      <c r="BG173" s="146">
        <f>IF(N173="zákl. přenesená",J173,0)</f>
        <v>0</v>
      </c>
      <c r="BH173" s="146">
        <f>IF(N173="sníž. přenesená",J173,0)</f>
        <v>0</v>
      </c>
      <c r="BI173" s="146">
        <f>IF(N173="nulová",J173,0)</f>
        <v>0</v>
      </c>
      <c r="BJ173" s="16" t="s">
        <v>145</v>
      </c>
      <c r="BK173" s="146">
        <f>ROUND(I173*H173,2)</f>
        <v>0</v>
      </c>
      <c r="BL173" s="16" t="s">
        <v>144</v>
      </c>
      <c r="BM173" s="145" t="s">
        <v>206</v>
      </c>
    </row>
    <row r="174" spans="2:65" s="1" customFormat="1" ht="16.5" customHeight="1">
      <c r="B174" s="132"/>
      <c r="C174" s="133" t="s">
        <v>207</v>
      </c>
      <c r="D174" s="133" t="s">
        <v>140</v>
      </c>
      <c r="E174" s="134" t="s">
        <v>208</v>
      </c>
      <c r="F174" s="135" t="s">
        <v>209</v>
      </c>
      <c r="G174" s="136" t="s">
        <v>155</v>
      </c>
      <c r="H174" s="137">
        <v>2</v>
      </c>
      <c r="I174" s="138"/>
      <c r="J174" s="139">
        <f>ROUND(I174*H174,2)</f>
        <v>0</v>
      </c>
      <c r="K174" s="140"/>
      <c r="L174" s="31"/>
      <c r="M174" s="141" t="s">
        <v>1</v>
      </c>
      <c r="N174" s="142" t="s">
        <v>39</v>
      </c>
      <c r="P174" s="143">
        <f>O174*H174</f>
        <v>0</v>
      </c>
      <c r="Q174" s="143">
        <v>0</v>
      </c>
      <c r="R174" s="143">
        <f>Q174*H174</f>
        <v>0</v>
      </c>
      <c r="S174" s="143">
        <v>0</v>
      </c>
      <c r="T174" s="144">
        <f>S174*H174</f>
        <v>0</v>
      </c>
      <c r="AR174" s="145" t="s">
        <v>144</v>
      </c>
      <c r="AT174" s="145" t="s">
        <v>140</v>
      </c>
      <c r="AU174" s="145" t="s">
        <v>145</v>
      </c>
      <c r="AY174" s="16" t="s">
        <v>137</v>
      </c>
      <c r="BE174" s="146">
        <f>IF(N174="základní",J174,0)</f>
        <v>0</v>
      </c>
      <c r="BF174" s="146">
        <f>IF(N174="snížená",J174,0)</f>
        <v>0</v>
      </c>
      <c r="BG174" s="146">
        <f>IF(N174="zákl. přenesená",J174,0)</f>
        <v>0</v>
      </c>
      <c r="BH174" s="146">
        <f>IF(N174="sníž. přenesená",J174,0)</f>
        <v>0</v>
      </c>
      <c r="BI174" s="146">
        <f>IF(N174="nulová",J174,0)</f>
        <v>0</v>
      </c>
      <c r="BJ174" s="16" t="s">
        <v>145</v>
      </c>
      <c r="BK174" s="146">
        <f>ROUND(I174*H174,2)</f>
        <v>0</v>
      </c>
      <c r="BL174" s="16" t="s">
        <v>144</v>
      </c>
      <c r="BM174" s="145" t="s">
        <v>210</v>
      </c>
    </row>
    <row r="175" spans="2:65" s="12" customFormat="1">
      <c r="B175" s="147"/>
      <c r="D175" s="148" t="s">
        <v>147</v>
      </c>
      <c r="E175" s="149" t="s">
        <v>1</v>
      </c>
      <c r="F175" s="150" t="s">
        <v>211</v>
      </c>
      <c r="H175" s="151">
        <v>2</v>
      </c>
      <c r="I175" s="152"/>
      <c r="L175" s="147"/>
      <c r="M175" s="153"/>
      <c r="T175" s="154"/>
      <c r="AT175" s="149" t="s">
        <v>147</v>
      </c>
      <c r="AU175" s="149" t="s">
        <v>145</v>
      </c>
      <c r="AV175" s="12" t="s">
        <v>145</v>
      </c>
      <c r="AW175" s="12" t="s">
        <v>30</v>
      </c>
      <c r="AX175" s="12" t="s">
        <v>73</v>
      </c>
      <c r="AY175" s="149" t="s">
        <v>137</v>
      </c>
    </row>
    <row r="176" spans="2:65" s="13" customFormat="1">
      <c r="B176" s="155"/>
      <c r="D176" s="148" t="s">
        <v>147</v>
      </c>
      <c r="E176" s="156" t="s">
        <v>1</v>
      </c>
      <c r="F176" s="157" t="s">
        <v>149</v>
      </c>
      <c r="H176" s="158">
        <v>2</v>
      </c>
      <c r="I176" s="159"/>
      <c r="L176" s="155"/>
      <c r="M176" s="160"/>
      <c r="T176" s="161"/>
      <c r="AT176" s="156" t="s">
        <v>147</v>
      </c>
      <c r="AU176" s="156" t="s">
        <v>145</v>
      </c>
      <c r="AV176" s="13" t="s">
        <v>144</v>
      </c>
      <c r="AW176" s="13" t="s">
        <v>30</v>
      </c>
      <c r="AX176" s="13" t="s">
        <v>81</v>
      </c>
      <c r="AY176" s="156" t="s">
        <v>137</v>
      </c>
    </row>
    <row r="177" spans="2:65" s="11" customFormat="1" ht="22.9" customHeight="1">
      <c r="B177" s="120"/>
      <c r="D177" s="121" t="s">
        <v>72</v>
      </c>
      <c r="E177" s="130" t="s">
        <v>188</v>
      </c>
      <c r="F177" s="130" t="s">
        <v>212</v>
      </c>
      <c r="I177" s="123"/>
      <c r="J177" s="131">
        <f>BK177</f>
        <v>0</v>
      </c>
      <c r="L177" s="120"/>
      <c r="M177" s="125"/>
      <c r="P177" s="126">
        <f>SUM(P178:P244)</f>
        <v>0</v>
      </c>
      <c r="R177" s="126">
        <f>SUM(R178:R244)</f>
        <v>6.4415E-2</v>
      </c>
      <c r="T177" s="127">
        <f>SUM(T178:T244)</f>
        <v>37.388120000000001</v>
      </c>
      <c r="AR177" s="121" t="s">
        <v>81</v>
      </c>
      <c r="AT177" s="128" t="s">
        <v>72</v>
      </c>
      <c r="AU177" s="128" t="s">
        <v>81</v>
      </c>
      <c r="AY177" s="121" t="s">
        <v>137</v>
      </c>
      <c r="BK177" s="129">
        <f>SUM(BK178:BK244)</f>
        <v>0</v>
      </c>
    </row>
    <row r="178" spans="2:65" s="1" customFormat="1" ht="24.2" customHeight="1">
      <c r="B178" s="132"/>
      <c r="C178" s="133" t="s">
        <v>213</v>
      </c>
      <c r="D178" s="133" t="s">
        <v>140</v>
      </c>
      <c r="E178" s="134" t="s">
        <v>214</v>
      </c>
      <c r="F178" s="135" t="s">
        <v>215</v>
      </c>
      <c r="G178" s="136" t="s">
        <v>143</v>
      </c>
      <c r="H178" s="137">
        <v>63.7</v>
      </c>
      <c r="I178" s="138"/>
      <c r="J178" s="139">
        <f>ROUND(I178*H178,2)</f>
        <v>0</v>
      </c>
      <c r="K178" s="140"/>
      <c r="L178" s="31"/>
      <c r="M178" s="141" t="s">
        <v>1</v>
      </c>
      <c r="N178" s="142" t="s">
        <v>39</v>
      </c>
      <c r="P178" s="143">
        <f>O178*H178</f>
        <v>0</v>
      </c>
      <c r="Q178" s="143">
        <v>1.2999999999999999E-4</v>
      </c>
      <c r="R178" s="143">
        <f>Q178*H178</f>
        <v>8.2810000000000002E-3</v>
      </c>
      <c r="S178" s="143">
        <v>0</v>
      </c>
      <c r="T178" s="144">
        <f>S178*H178</f>
        <v>0</v>
      </c>
      <c r="AR178" s="145" t="s">
        <v>144</v>
      </c>
      <c r="AT178" s="145" t="s">
        <v>140</v>
      </c>
      <c r="AU178" s="145" t="s">
        <v>145</v>
      </c>
      <c r="AY178" s="16" t="s">
        <v>137</v>
      </c>
      <c r="BE178" s="146">
        <f>IF(N178="základní",J178,0)</f>
        <v>0</v>
      </c>
      <c r="BF178" s="146">
        <f>IF(N178="snížená",J178,0)</f>
        <v>0</v>
      </c>
      <c r="BG178" s="146">
        <f>IF(N178="zákl. přenesená",J178,0)</f>
        <v>0</v>
      </c>
      <c r="BH178" s="146">
        <f>IF(N178="sníž. přenesená",J178,0)</f>
        <v>0</v>
      </c>
      <c r="BI178" s="146">
        <f>IF(N178="nulová",J178,0)</f>
        <v>0</v>
      </c>
      <c r="BJ178" s="16" t="s">
        <v>145</v>
      </c>
      <c r="BK178" s="146">
        <f>ROUND(I178*H178,2)</f>
        <v>0</v>
      </c>
      <c r="BL178" s="16" t="s">
        <v>144</v>
      </c>
      <c r="BM178" s="145" t="s">
        <v>216</v>
      </c>
    </row>
    <row r="179" spans="2:65" s="12" customFormat="1">
      <c r="B179" s="147"/>
      <c r="D179" s="148" t="s">
        <v>147</v>
      </c>
      <c r="E179" s="149" t="s">
        <v>1</v>
      </c>
      <c r="F179" s="150" t="s">
        <v>217</v>
      </c>
      <c r="H179" s="151">
        <v>27</v>
      </c>
      <c r="I179" s="152"/>
      <c r="L179" s="147"/>
      <c r="M179" s="153"/>
      <c r="T179" s="154"/>
      <c r="AT179" s="149" t="s">
        <v>147</v>
      </c>
      <c r="AU179" s="149" t="s">
        <v>145</v>
      </c>
      <c r="AV179" s="12" t="s">
        <v>145</v>
      </c>
      <c r="AW179" s="12" t="s">
        <v>30</v>
      </c>
      <c r="AX179" s="12" t="s">
        <v>73</v>
      </c>
      <c r="AY179" s="149" t="s">
        <v>137</v>
      </c>
    </row>
    <row r="180" spans="2:65" s="12" customFormat="1">
      <c r="B180" s="147"/>
      <c r="D180" s="148" t="s">
        <v>147</v>
      </c>
      <c r="E180" s="149" t="s">
        <v>1</v>
      </c>
      <c r="F180" s="150" t="s">
        <v>218</v>
      </c>
      <c r="H180" s="151">
        <v>36.700000000000003</v>
      </c>
      <c r="I180" s="152"/>
      <c r="L180" s="147"/>
      <c r="M180" s="153"/>
      <c r="T180" s="154"/>
      <c r="AT180" s="149" t="s">
        <v>147</v>
      </c>
      <c r="AU180" s="149" t="s">
        <v>145</v>
      </c>
      <c r="AV180" s="12" t="s">
        <v>145</v>
      </c>
      <c r="AW180" s="12" t="s">
        <v>30</v>
      </c>
      <c r="AX180" s="12" t="s">
        <v>73</v>
      </c>
      <c r="AY180" s="149" t="s">
        <v>137</v>
      </c>
    </row>
    <row r="181" spans="2:65" s="13" customFormat="1">
      <c r="B181" s="155"/>
      <c r="D181" s="148" t="s">
        <v>147</v>
      </c>
      <c r="E181" s="156" t="s">
        <v>1</v>
      </c>
      <c r="F181" s="157" t="s">
        <v>149</v>
      </c>
      <c r="H181" s="158">
        <v>63.7</v>
      </c>
      <c r="I181" s="159"/>
      <c r="L181" s="155"/>
      <c r="M181" s="160"/>
      <c r="T181" s="161"/>
      <c r="AT181" s="156" t="s">
        <v>147</v>
      </c>
      <c r="AU181" s="156" t="s">
        <v>145</v>
      </c>
      <c r="AV181" s="13" t="s">
        <v>144</v>
      </c>
      <c r="AW181" s="13" t="s">
        <v>30</v>
      </c>
      <c r="AX181" s="13" t="s">
        <v>81</v>
      </c>
      <c r="AY181" s="156" t="s">
        <v>137</v>
      </c>
    </row>
    <row r="182" spans="2:65" s="1" customFormat="1" ht="16.5" customHeight="1">
      <c r="B182" s="132"/>
      <c r="C182" s="133" t="s">
        <v>219</v>
      </c>
      <c r="D182" s="133" t="s">
        <v>140</v>
      </c>
      <c r="E182" s="134" t="s">
        <v>220</v>
      </c>
      <c r="F182" s="135" t="s">
        <v>221</v>
      </c>
      <c r="G182" s="136" t="s">
        <v>143</v>
      </c>
      <c r="H182" s="137">
        <v>4968</v>
      </c>
      <c r="I182" s="138"/>
      <c r="J182" s="139">
        <f>ROUND(I182*H182,2)</f>
        <v>0</v>
      </c>
      <c r="K182" s="140"/>
      <c r="L182" s="31"/>
      <c r="M182" s="141" t="s">
        <v>1</v>
      </c>
      <c r="N182" s="142" t="s">
        <v>39</v>
      </c>
      <c r="P182" s="143">
        <f>O182*H182</f>
        <v>0</v>
      </c>
      <c r="Q182" s="143">
        <v>1.0000000000000001E-5</v>
      </c>
      <c r="R182" s="143">
        <f>Q182*H182</f>
        <v>4.9680000000000002E-2</v>
      </c>
      <c r="S182" s="143">
        <v>0</v>
      </c>
      <c r="T182" s="144">
        <f>S182*H182</f>
        <v>0</v>
      </c>
      <c r="AR182" s="145" t="s">
        <v>144</v>
      </c>
      <c r="AT182" s="145" t="s">
        <v>140</v>
      </c>
      <c r="AU182" s="145" t="s">
        <v>145</v>
      </c>
      <c r="AY182" s="16" t="s">
        <v>137</v>
      </c>
      <c r="BE182" s="146">
        <f>IF(N182="základní",J182,0)</f>
        <v>0</v>
      </c>
      <c r="BF182" s="146">
        <f>IF(N182="snížená",J182,0)</f>
        <v>0</v>
      </c>
      <c r="BG182" s="146">
        <f>IF(N182="zákl. přenesená",J182,0)</f>
        <v>0</v>
      </c>
      <c r="BH182" s="146">
        <f>IF(N182="sníž. přenesená",J182,0)</f>
        <v>0</v>
      </c>
      <c r="BI182" s="146">
        <f>IF(N182="nulová",J182,0)</f>
        <v>0</v>
      </c>
      <c r="BJ182" s="16" t="s">
        <v>145</v>
      </c>
      <c r="BK182" s="146">
        <f>ROUND(I182*H182,2)</f>
        <v>0</v>
      </c>
      <c r="BL182" s="16" t="s">
        <v>144</v>
      </c>
      <c r="BM182" s="145" t="s">
        <v>222</v>
      </c>
    </row>
    <row r="183" spans="2:65" s="14" customFormat="1">
      <c r="B183" s="162"/>
      <c r="D183" s="148" t="s">
        <v>147</v>
      </c>
      <c r="E183" s="163" t="s">
        <v>1</v>
      </c>
      <c r="F183" s="164" t="s">
        <v>223</v>
      </c>
      <c r="H183" s="163" t="s">
        <v>1</v>
      </c>
      <c r="I183" s="165"/>
      <c r="L183" s="162"/>
      <c r="M183" s="166"/>
      <c r="T183" s="167"/>
      <c r="AT183" s="163" t="s">
        <v>147</v>
      </c>
      <c r="AU183" s="163" t="s">
        <v>145</v>
      </c>
      <c r="AV183" s="14" t="s">
        <v>81</v>
      </c>
      <c r="AW183" s="14" t="s">
        <v>30</v>
      </c>
      <c r="AX183" s="14" t="s">
        <v>73</v>
      </c>
      <c r="AY183" s="163" t="s">
        <v>137</v>
      </c>
    </row>
    <row r="184" spans="2:65" s="12" customFormat="1">
      <c r="B184" s="147"/>
      <c r="D184" s="148" t="s">
        <v>147</v>
      </c>
      <c r="E184" s="149" t="s">
        <v>1</v>
      </c>
      <c r="F184" s="150" t="s">
        <v>224</v>
      </c>
      <c r="H184" s="151">
        <v>4968</v>
      </c>
      <c r="I184" s="152"/>
      <c r="L184" s="147"/>
      <c r="M184" s="153"/>
      <c r="T184" s="154"/>
      <c r="AT184" s="149" t="s">
        <v>147</v>
      </c>
      <c r="AU184" s="149" t="s">
        <v>145</v>
      </c>
      <c r="AV184" s="12" t="s">
        <v>145</v>
      </c>
      <c r="AW184" s="12" t="s">
        <v>30</v>
      </c>
      <c r="AX184" s="12" t="s">
        <v>73</v>
      </c>
      <c r="AY184" s="149" t="s">
        <v>137</v>
      </c>
    </row>
    <row r="185" spans="2:65" s="13" customFormat="1">
      <c r="B185" s="155"/>
      <c r="D185" s="148" t="s">
        <v>147</v>
      </c>
      <c r="E185" s="156" t="s">
        <v>1</v>
      </c>
      <c r="F185" s="157" t="s">
        <v>149</v>
      </c>
      <c r="H185" s="158">
        <v>4968</v>
      </c>
      <c r="I185" s="159"/>
      <c r="L185" s="155"/>
      <c r="M185" s="160"/>
      <c r="T185" s="161"/>
      <c r="AT185" s="156" t="s">
        <v>147</v>
      </c>
      <c r="AU185" s="156" t="s">
        <v>145</v>
      </c>
      <c r="AV185" s="13" t="s">
        <v>144</v>
      </c>
      <c r="AW185" s="13" t="s">
        <v>30</v>
      </c>
      <c r="AX185" s="13" t="s">
        <v>81</v>
      </c>
      <c r="AY185" s="156" t="s">
        <v>137</v>
      </c>
    </row>
    <row r="186" spans="2:65" s="1" customFormat="1" ht="16.5" customHeight="1">
      <c r="B186" s="132"/>
      <c r="C186" s="133" t="s">
        <v>225</v>
      </c>
      <c r="D186" s="133" t="s">
        <v>140</v>
      </c>
      <c r="E186" s="134" t="s">
        <v>226</v>
      </c>
      <c r="F186" s="135" t="s">
        <v>227</v>
      </c>
      <c r="G186" s="136" t="s">
        <v>205</v>
      </c>
      <c r="H186" s="137">
        <v>1</v>
      </c>
      <c r="I186" s="138"/>
      <c r="J186" s="139">
        <f>ROUND(I186*H186,2)</f>
        <v>0</v>
      </c>
      <c r="K186" s="140"/>
      <c r="L186" s="31"/>
      <c r="M186" s="141" t="s">
        <v>1</v>
      </c>
      <c r="N186" s="142" t="s">
        <v>39</v>
      </c>
      <c r="P186" s="143">
        <f>O186*H186</f>
        <v>0</v>
      </c>
      <c r="Q186" s="143">
        <v>1.0000000000000001E-5</v>
      </c>
      <c r="R186" s="143">
        <f>Q186*H186</f>
        <v>1.0000000000000001E-5</v>
      </c>
      <c r="S186" s="143">
        <v>0</v>
      </c>
      <c r="T186" s="144">
        <f>S186*H186</f>
        <v>0</v>
      </c>
      <c r="AR186" s="145" t="s">
        <v>144</v>
      </c>
      <c r="AT186" s="145" t="s">
        <v>140</v>
      </c>
      <c r="AU186" s="145" t="s">
        <v>145</v>
      </c>
      <c r="AY186" s="16" t="s">
        <v>137</v>
      </c>
      <c r="BE186" s="146">
        <f>IF(N186="základní",J186,0)</f>
        <v>0</v>
      </c>
      <c r="BF186" s="146">
        <f>IF(N186="snížená",J186,0)</f>
        <v>0</v>
      </c>
      <c r="BG186" s="146">
        <f>IF(N186="zákl. přenesená",J186,0)</f>
        <v>0</v>
      </c>
      <c r="BH186" s="146">
        <f>IF(N186="sníž. přenesená",J186,0)</f>
        <v>0</v>
      </c>
      <c r="BI186" s="146">
        <f>IF(N186="nulová",J186,0)</f>
        <v>0</v>
      </c>
      <c r="BJ186" s="16" t="s">
        <v>145</v>
      </c>
      <c r="BK186" s="146">
        <f>ROUND(I186*H186,2)</f>
        <v>0</v>
      </c>
      <c r="BL186" s="16" t="s">
        <v>144</v>
      </c>
      <c r="BM186" s="145" t="s">
        <v>228</v>
      </c>
    </row>
    <row r="187" spans="2:65" s="12" customFormat="1">
      <c r="B187" s="147"/>
      <c r="D187" s="148" t="s">
        <v>147</v>
      </c>
      <c r="E187" s="149" t="s">
        <v>1</v>
      </c>
      <c r="F187" s="150" t="s">
        <v>229</v>
      </c>
      <c r="H187" s="151">
        <v>1</v>
      </c>
      <c r="I187" s="152"/>
      <c r="L187" s="147"/>
      <c r="M187" s="153"/>
      <c r="T187" s="154"/>
      <c r="AT187" s="149" t="s">
        <v>147</v>
      </c>
      <c r="AU187" s="149" t="s">
        <v>145</v>
      </c>
      <c r="AV187" s="12" t="s">
        <v>145</v>
      </c>
      <c r="AW187" s="12" t="s">
        <v>30</v>
      </c>
      <c r="AX187" s="12" t="s">
        <v>73</v>
      </c>
      <c r="AY187" s="149" t="s">
        <v>137</v>
      </c>
    </row>
    <row r="188" spans="2:65" s="13" customFormat="1">
      <c r="B188" s="155"/>
      <c r="D188" s="148" t="s">
        <v>147</v>
      </c>
      <c r="E188" s="156" t="s">
        <v>1</v>
      </c>
      <c r="F188" s="157" t="s">
        <v>149</v>
      </c>
      <c r="H188" s="158">
        <v>1</v>
      </c>
      <c r="I188" s="159"/>
      <c r="L188" s="155"/>
      <c r="M188" s="160"/>
      <c r="T188" s="161"/>
      <c r="AT188" s="156" t="s">
        <v>147</v>
      </c>
      <c r="AU188" s="156" t="s">
        <v>145</v>
      </c>
      <c r="AV188" s="13" t="s">
        <v>144</v>
      </c>
      <c r="AW188" s="13" t="s">
        <v>30</v>
      </c>
      <c r="AX188" s="13" t="s">
        <v>81</v>
      </c>
      <c r="AY188" s="156" t="s">
        <v>137</v>
      </c>
    </row>
    <row r="189" spans="2:65" s="1" customFormat="1" ht="16.5" customHeight="1">
      <c r="B189" s="132"/>
      <c r="C189" s="133" t="s">
        <v>230</v>
      </c>
      <c r="D189" s="133" t="s">
        <v>140</v>
      </c>
      <c r="E189" s="134" t="s">
        <v>231</v>
      </c>
      <c r="F189" s="135" t="s">
        <v>232</v>
      </c>
      <c r="G189" s="136" t="s">
        <v>205</v>
      </c>
      <c r="H189" s="137">
        <v>72</v>
      </c>
      <c r="I189" s="138"/>
      <c r="J189" s="139">
        <f>ROUND(I189*H189,2)</f>
        <v>0</v>
      </c>
      <c r="K189" s="140"/>
      <c r="L189" s="31"/>
      <c r="M189" s="141" t="s">
        <v>1</v>
      </c>
      <c r="N189" s="142" t="s">
        <v>39</v>
      </c>
      <c r="P189" s="143">
        <f>O189*H189</f>
        <v>0</v>
      </c>
      <c r="Q189" s="143">
        <v>0</v>
      </c>
      <c r="R189" s="143">
        <f>Q189*H189</f>
        <v>0</v>
      </c>
      <c r="S189" s="143">
        <v>0</v>
      </c>
      <c r="T189" s="144">
        <f>S189*H189</f>
        <v>0</v>
      </c>
      <c r="AR189" s="145" t="s">
        <v>144</v>
      </c>
      <c r="AT189" s="145" t="s">
        <v>140</v>
      </c>
      <c r="AU189" s="145" t="s">
        <v>145</v>
      </c>
      <c r="AY189" s="16" t="s">
        <v>137</v>
      </c>
      <c r="BE189" s="146">
        <f>IF(N189="základní",J189,0)</f>
        <v>0</v>
      </c>
      <c r="BF189" s="146">
        <f>IF(N189="snížená",J189,0)</f>
        <v>0</v>
      </c>
      <c r="BG189" s="146">
        <f>IF(N189="zákl. přenesená",J189,0)</f>
        <v>0</v>
      </c>
      <c r="BH189" s="146">
        <f>IF(N189="sníž. přenesená",J189,0)</f>
        <v>0</v>
      </c>
      <c r="BI189" s="146">
        <f>IF(N189="nulová",J189,0)</f>
        <v>0</v>
      </c>
      <c r="BJ189" s="16" t="s">
        <v>145</v>
      </c>
      <c r="BK189" s="146">
        <f>ROUND(I189*H189,2)</f>
        <v>0</v>
      </c>
      <c r="BL189" s="16" t="s">
        <v>144</v>
      </c>
      <c r="BM189" s="145" t="s">
        <v>233</v>
      </c>
    </row>
    <row r="190" spans="2:65" s="12" customFormat="1">
      <c r="B190" s="147"/>
      <c r="D190" s="148" t="s">
        <v>147</v>
      </c>
      <c r="E190" s="149" t="s">
        <v>1</v>
      </c>
      <c r="F190" s="150" t="s">
        <v>234</v>
      </c>
      <c r="H190" s="151">
        <v>72</v>
      </c>
      <c r="I190" s="152"/>
      <c r="L190" s="147"/>
      <c r="M190" s="153"/>
      <c r="T190" s="154"/>
      <c r="AT190" s="149" t="s">
        <v>147</v>
      </c>
      <c r="AU190" s="149" t="s">
        <v>145</v>
      </c>
      <c r="AV190" s="12" t="s">
        <v>145</v>
      </c>
      <c r="AW190" s="12" t="s">
        <v>30</v>
      </c>
      <c r="AX190" s="12" t="s">
        <v>73</v>
      </c>
      <c r="AY190" s="149" t="s">
        <v>137</v>
      </c>
    </row>
    <row r="191" spans="2:65" s="13" customFormat="1">
      <c r="B191" s="155"/>
      <c r="D191" s="148" t="s">
        <v>147</v>
      </c>
      <c r="E191" s="156" t="s">
        <v>1</v>
      </c>
      <c r="F191" s="157" t="s">
        <v>149</v>
      </c>
      <c r="H191" s="158">
        <v>72</v>
      </c>
      <c r="I191" s="159"/>
      <c r="L191" s="155"/>
      <c r="M191" s="160"/>
      <c r="T191" s="161"/>
      <c r="AT191" s="156" t="s">
        <v>147</v>
      </c>
      <c r="AU191" s="156" t="s">
        <v>145</v>
      </c>
      <c r="AV191" s="13" t="s">
        <v>144</v>
      </c>
      <c r="AW191" s="13" t="s">
        <v>30</v>
      </c>
      <c r="AX191" s="13" t="s">
        <v>81</v>
      </c>
      <c r="AY191" s="156" t="s">
        <v>137</v>
      </c>
    </row>
    <row r="192" spans="2:65" s="1" customFormat="1" ht="16.5" customHeight="1">
      <c r="B192" s="132"/>
      <c r="C192" s="133" t="s">
        <v>235</v>
      </c>
      <c r="D192" s="133" t="s">
        <v>140</v>
      </c>
      <c r="E192" s="134" t="s">
        <v>236</v>
      </c>
      <c r="F192" s="135" t="s">
        <v>237</v>
      </c>
      <c r="G192" s="136" t="s">
        <v>205</v>
      </c>
      <c r="H192" s="137">
        <v>1</v>
      </c>
      <c r="I192" s="138"/>
      <c r="J192" s="139">
        <f>ROUND(I192*H192,2)</f>
        <v>0</v>
      </c>
      <c r="K192" s="140"/>
      <c r="L192" s="31"/>
      <c r="M192" s="141" t="s">
        <v>1</v>
      </c>
      <c r="N192" s="142" t="s">
        <v>39</v>
      </c>
      <c r="P192" s="143">
        <f>O192*H192</f>
        <v>0</v>
      </c>
      <c r="Q192" s="143">
        <v>0</v>
      </c>
      <c r="R192" s="143">
        <f>Q192*H192</f>
        <v>0</v>
      </c>
      <c r="S192" s="143">
        <v>0</v>
      </c>
      <c r="T192" s="144">
        <f>S192*H192</f>
        <v>0</v>
      </c>
      <c r="AR192" s="145" t="s">
        <v>144</v>
      </c>
      <c r="AT192" s="145" t="s">
        <v>140</v>
      </c>
      <c r="AU192" s="145" t="s">
        <v>145</v>
      </c>
      <c r="AY192" s="16" t="s">
        <v>137</v>
      </c>
      <c r="BE192" s="146">
        <f>IF(N192="základní",J192,0)</f>
        <v>0</v>
      </c>
      <c r="BF192" s="146">
        <f>IF(N192="snížená",J192,0)</f>
        <v>0</v>
      </c>
      <c r="BG192" s="146">
        <f>IF(N192="zákl. přenesená",J192,0)</f>
        <v>0</v>
      </c>
      <c r="BH192" s="146">
        <f>IF(N192="sníž. přenesená",J192,0)</f>
        <v>0</v>
      </c>
      <c r="BI192" s="146">
        <f>IF(N192="nulová",J192,0)</f>
        <v>0</v>
      </c>
      <c r="BJ192" s="16" t="s">
        <v>145</v>
      </c>
      <c r="BK192" s="146">
        <f>ROUND(I192*H192,2)</f>
        <v>0</v>
      </c>
      <c r="BL192" s="16" t="s">
        <v>144</v>
      </c>
      <c r="BM192" s="145" t="s">
        <v>238</v>
      </c>
    </row>
    <row r="193" spans="2:65" s="1" customFormat="1" ht="24.2" customHeight="1">
      <c r="B193" s="132"/>
      <c r="C193" s="133" t="s">
        <v>239</v>
      </c>
      <c r="D193" s="133" t="s">
        <v>140</v>
      </c>
      <c r="E193" s="134" t="s">
        <v>240</v>
      </c>
      <c r="F193" s="135" t="s">
        <v>241</v>
      </c>
      <c r="G193" s="136" t="s">
        <v>205</v>
      </c>
      <c r="H193" s="137">
        <v>1</v>
      </c>
      <c r="I193" s="138"/>
      <c r="J193" s="139">
        <f>ROUND(I193*H193,2)</f>
        <v>0</v>
      </c>
      <c r="K193" s="140"/>
      <c r="L193" s="31"/>
      <c r="M193" s="141" t="s">
        <v>1</v>
      </c>
      <c r="N193" s="142" t="s">
        <v>39</v>
      </c>
      <c r="P193" s="143">
        <f>O193*H193</f>
        <v>0</v>
      </c>
      <c r="Q193" s="143">
        <v>0</v>
      </c>
      <c r="R193" s="143">
        <f>Q193*H193</f>
        <v>0</v>
      </c>
      <c r="S193" s="143">
        <v>0</v>
      </c>
      <c r="T193" s="144">
        <f>S193*H193</f>
        <v>0</v>
      </c>
      <c r="AR193" s="145" t="s">
        <v>144</v>
      </c>
      <c r="AT193" s="145" t="s">
        <v>140</v>
      </c>
      <c r="AU193" s="145" t="s">
        <v>145</v>
      </c>
      <c r="AY193" s="16" t="s">
        <v>137</v>
      </c>
      <c r="BE193" s="146">
        <f>IF(N193="základní",J193,0)</f>
        <v>0</v>
      </c>
      <c r="BF193" s="146">
        <f>IF(N193="snížená",J193,0)</f>
        <v>0</v>
      </c>
      <c r="BG193" s="146">
        <f>IF(N193="zákl. přenesená",J193,0)</f>
        <v>0</v>
      </c>
      <c r="BH193" s="146">
        <f>IF(N193="sníž. přenesená",J193,0)</f>
        <v>0</v>
      </c>
      <c r="BI193" s="146">
        <f>IF(N193="nulová",J193,0)</f>
        <v>0</v>
      </c>
      <c r="BJ193" s="16" t="s">
        <v>145</v>
      </c>
      <c r="BK193" s="146">
        <f>ROUND(I193*H193,2)</f>
        <v>0</v>
      </c>
      <c r="BL193" s="16" t="s">
        <v>144</v>
      </c>
      <c r="BM193" s="145" t="s">
        <v>242</v>
      </c>
    </row>
    <row r="194" spans="2:65" s="12" customFormat="1">
      <c r="B194" s="147"/>
      <c r="D194" s="148" t="s">
        <v>147</v>
      </c>
      <c r="E194" s="149" t="s">
        <v>1</v>
      </c>
      <c r="F194" s="150" t="s">
        <v>81</v>
      </c>
      <c r="H194" s="151">
        <v>1</v>
      </c>
      <c r="I194" s="152"/>
      <c r="L194" s="147"/>
      <c r="M194" s="153"/>
      <c r="T194" s="154"/>
      <c r="AT194" s="149" t="s">
        <v>147</v>
      </c>
      <c r="AU194" s="149" t="s">
        <v>145</v>
      </c>
      <c r="AV194" s="12" t="s">
        <v>145</v>
      </c>
      <c r="AW194" s="12" t="s">
        <v>30</v>
      </c>
      <c r="AX194" s="12" t="s">
        <v>73</v>
      </c>
      <c r="AY194" s="149" t="s">
        <v>137</v>
      </c>
    </row>
    <row r="195" spans="2:65" s="13" customFormat="1">
      <c r="B195" s="155"/>
      <c r="D195" s="148" t="s">
        <v>147</v>
      </c>
      <c r="E195" s="156" t="s">
        <v>1</v>
      </c>
      <c r="F195" s="157" t="s">
        <v>149</v>
      </c>
      <c r="H195" s="158">
        <v>1</v>
      </c>
      <c r="I195" s="159"/>
      <c r="L195" s="155"/>
      <c r="M195" s="160"/>
      <c r="T195" s="161"/>
      <c r="AT195" s="156" t="s">
        <v>147</v>
      </c>
      <c r="AU195" s="156" t="s">
        <v>145</v>
      </c>
      <c r="AV195" s="13" t="s">
        <v>144</v>
      </c>
      <c r="AW195" s="13" t="s">
        <v>30</v>
      </c>
      <c r="AX195" s="13" t="s">
        <v>81</v>
      </c>
      <c r="AY195" s="156" t="s">
        <v>137</v>
      </c>
    </row>
    <row r="196" spans="2:65" s="1" customFormat="1" ht="16.5" customHeight="1">
      <c r="B196" s="132"/>
      <c r="C196" s="133" t="s">
        <v>243</v>
      </c>
      <c r="D196" s="133" t="s">
        <v>140</v>
      </c>
      <c r="E196" s="134" t="s">
        <v>244</v>
      </c>
      <c r="F196" s="135" t="s">
        <v>245</v>
      </c>
      <c r="G196" s="136" t="s">
        <v>205</v>
      </c>
      <c r="H196" s="137">
        <v>2</v>
      </c>
      <c r="I196" s="138"/>
      <c r="J196" s="139">
        <f>ROUND(I196*H196,2)</f>
        <v>0</v>
      </c>
      <c r="K196" s="140"/>
      <c r="L196" s="31"/>
      <c r="M196" s="141" t="s">
        <v>1</v>
      </c>
      <c r="N196" s="142" t="s">
        <v>39</v>
      </c>
      <c r="P196" s="143">
        <f>O196*H196</f>
        <v>0</v>
      </c>
      <c r="Q196" s="143">
        <v>0</v>
      </c>
      <c r="R196" s="143">
        <f>Q196*H196</f>
        <v>0</v>
      </c>
      <c r="S196" s="143">
        <v>0</v>
      </c>
      <c r="T196" s="144">
        <f>S196*H196</f>
        <v>0</v>
      </c>
      <c r="AR196" s="145" t="s">
        <v>144</v>
      </c>
      <c r="AT196" s="145" t="s">
        <v>140</v>
      </c>
      <c r="AU196" s="145" t="s">
        <v>145</v>
      </c>
      <c r="AY196" s="16" t="s">
        <v>137</v>
      </c>
      <c r="BE196" s="146">
        <f>IF(N196="základní",J196,0)</f>
        <v>0</v>
      </c>
      <c r="BF196" s="146">
        <f>IF(N196="snížená",J196,0)</f>
        <v>0</v>
      </c>
      <c r="BG196" s="146">
        <f>IF(N196="zákl. přenesená",J196,0)</f>
        <v>0</v>
      </c>
      <c r="BH196" s="146">
        <f>IF(N196="sníž. přenesená",J196,0)</f>
        <v>0</v>
      </c>
      <c r="BI196" s="146">
        <f>IF(N196="nulová",J196,0)</f>
        <v>0</v>
      </c>
      <c r="BJ196" s="16" t="s">
        <v>145</v>
      </c>
      <c r="BK196" s="146">
        <f>ROUND(I196*H196,2)</f>
        <v>0</v>
      </c>
      <c r="BL196" s="16" t="s">
        <v>144</v>
      </c>
      <c r="BM196" s="145" t="s">
        <v>246</v>
      </c>
    </row>
    <row r="197" spans="2:65" s="12" customFormat="1">
      <c r="B197" s="147"/>
      <c r="D197" s="148" t="s">
        <v>147</v>
      </c>
      <c r="E197" s="149" t="s">
        <v>1</v>
      </c>
      <c r="F197" s="150" t="s">
        <v>145</v>
      </c>
      <c r="H197" s="151">
        <v>2</v>
      </c>
      <c r="I197" s="152"/>
      <c r="L197" s="147"/>
      <c r="M197" s="153"/>
      <c r="T197" s="154"/>
      <c r="AT197" s="149" t="s">
        <v>147</v>
      </c>
      <c r="AU197" s="149" t="s">
        <v>145</v>
      </c>
      <c r="AV197" s="12" t="s">
        <v>145</v>
      </c>
      <c r="AW197" s="12" t="s">
        <v>30</v>
      </c>
      <c r="AX197" s="12" t="s">
        <v>73</v>
      </c>
      <c r="AY197" s="149" t="s">
        <v>137</v>
      </c>
    </row>
    <row r="198" spans="2:65" s="13" customFormat="1">
      <c r="B198" s="155"/>
      <c r="D198" s="148" t="s">
        <v>147</v>
      </c>
      <c r="E198" s="156" t="s">
        <v>1</v>
      </c>
      <c r="F198" s="157" t="s">
        <v>149</v>
      </c>
      <c r="H198" s="158">
        <v>2</v>
      </c>
      <c r="I198" s="159"/>
      <c r="L198" s="155"/>
      <c r="M198" s="160"/>
      <c r="T198" s="161"/>
      <c r="AT198" s="156" t="s">
        <v>147</v>
      </c>
      <c r="AU198" s="156" t="s">
        <v>145</v>
      </c>
      <c r="AV198" s="13" t="s">
        <v>144</v>
      </c>
      <c r="AW198" s="13" t="s">
        <v>30</v>
      </c>
      <c r="AX198" s="13" t="s">
        <v>81</v>
      </c>
      <c r="AY198" s="156" t="s">
        <v>137</v>
      </c>
    </row>
    <row r="199" spans="2:65" s="1" customFormat="1" ht="16.5" customHeight="1">
      <c r="B199" s="132"/>
      <c r="C199" s="133" t="s">
        <v>7</v>
      </c>
      <c r="D199" s="133" t="s">
        <v>140</v>
      </c>
      <c r="E199" s="134" t="s">
        <v>247</v>
      </c>
      <c r="F199" s="135" t="s">
        <v>248</v>
      </c>
      <c r="G199" s="136" t="s">
        <v>205</v>
      </c>
      <c r="H199" s="137">
        <v>2</v>
      </c>
      <c r="I199" s="138"/>
      <c r="J199" s="139">
        <f>ROUND(I199*H199,2)</f>
        <v>0</v>
      </c>
      <c r="K199" s="140"/>
      <c r="L199" s="31"/>
      <c r="M199" s="141" t="s">
        <v>1</v>
      </c>
      <c r="N199" s="142" t="s">
        <v>39</v>
      </c>
      <c r="P199" s="143">
        <f>O199*H199</f>
        <v>0</v>
      </c>
      <c r="Q199" s="143">
        <v>0</v>
      </c>
      <c r="R199" s="143">
        <f>Q199*H199</f>
        <v>0</v>
      </c>
      <c r="S199" s="143">
        <v>0</v>
      </c>
      <c r="T199" s="144">
        <f>S199*H199</f>
        <v>0</v>
      </c>
      <c r="AR199" s="145" t="s">
        <v>144</v>
      </c>
      <c r="AT199" s="145" t="s">
        <v>140</v>
      </c>
      <c r="AU199" s="145" t="s">
        <v>145</v>
      </c>
      <c r="AY199" s="16" t="s">
        <v>137</v>
      </c>
      <c r="BE199" s="146">
        <f>IF(N199="základní",J199,0)</f>
        <v>0</v>
      </c>
      <c r="BF199" s="146">
        <f>IF(N199="snížená",J199,0)</f>
        <v>0</v>
      </c>
      <c r="BG199" s="146">
        <f>IF(N199="zákl. přenesená",J199,0)</f>
        <v>0</v>
      </c>
      <c r="BH199" s="146">
        <f>IF(N199="sníž. přenesená",J199,0)</f>
        <v>0</v>
      </c>
      <c r="BI199" s="146">
        <f>IF(N199="nulová",J199,0)</f>
        <v>0</v>
      </c>
      <c r="BJ199" s="16" t="s">
        <v>145</v>
      </c>
      <c r="BK199" s="146">
        <f>ROUND(I199*H199,2)</f>
        <v>0</v>
      </c>
      <c r="BL199" s="16" t="s">
        <v>144</v>
      </c>
      <c r="BM199" s="145" t="s">
        <v>249</v>
      </c>
    </row>
    <row r="200" spans="2:65" s="12" customFormat="1">
      <c r="B200" s="147"/>
      <c r="D200" s="148" t="s">
        <v>147</v>
      </c>
      <c r="E200" s="149" t="s">
        <v>1</v>
      </c>
      <c r="F200" s="150" t="s">
        <v>145</v>
      </c>
      <c r="H200" s="151">
        <v>2</v>
      </c>
      <c r="I200" s="152"/>
      <c r="L200" s="147"/>
      <c r="M200" s="153"/>
      <c r="T200" s="154"/>
      <c r="AT200" s="149" t="s">
        <v>147</v>
      </c>
      <c r="AU200" s="149" t="s">
        <v>145</v>
      </c>
      <c r="AV200" s="12" t="s">
        <v>145</v>
      </c>
      <c r="AW200" s="12" t="s">
        <v>30</v>
      </c>
      <c r="AX200" s="12" t="s">
        <v>73</v>
      </c>
      <c r="AY200" s="149" t="s">
        <v>137</v>
      </c>
    </row>
    <row r="201" spans="2:65" s="13" customFormat="1">
      <c r="B201" s="155"/>
      <c r="D201" s="148" t="s">
        <v>147</v>
      </c>
      <c r="E201" s="156" t="s">
        <v>1</v>
      </c>
      <c r="F201" s="157" t="s">
        <v>149</v>
      </c>
      <c r="H201" s="158">
        <v>2</v>
      </c>
      <c r="I201" s="159"/>
      <c r="L201" s="155"/>
      <c r="M201" s="160"/>
      <c r="T201" s="161"/>
      <c r="AT201" s="156" t="s">
        <v>147</v>
      </c>
      <c r="AU201" s="156" t="s">
        <v>145</v>
      </c>
      <c r="AV201" s="13" t="s">
        <v>144</v>
      </c>
      <c r="AW201" s="13" t="s">
        <v>30</v>
      </c>
      <c r="AX201" s="13" t="s">
        <v>81</v>
      </c>
      <c r="AY201" s="156" t="s">
        <v>137</v>
      </c>
    </row>
    <row r="202" spans="2:65" s="1" customFormat="1" ht="21.75" customHeight="1">
      <c r="B202" s="132"/>
      <c r="C202" s="133" t="s">
        <v>250</v>
      </c>
      <c r="D202" s="133" t="s">
        <v>140</v>
      </c>
      <c r="E202" s="134" t="s">
        <v>251</v>
      </c>
      <c r="F202" s="135" t="s">
        <v>252</v>
      </c>
      <c r="G202" s="136" t="s">
        <v>205</v>
      </c>
      <c r="H202" s="137">
        <v>1</v>
      </c>
      <c r="I202" s="138"/>
      <c r="J202" s="139">
        <f>ROUND(I202*H202,2)</f>
        <v>0</v>
      </c>
      <c r="K202" s="140"/>
      <c r="L202" s="31"/>
      <c r="M202" s="141" t="s">
        <v>1</v>
      </c>
      <c r="N202" s="142" t="s">
        <v>39</v>
      </c>
      <c r="P202" s="143">
        <f>O202*H202</f>
        <v>0</v>
      </c>
      <c r="Q202" s="143">
        <v>4.6800000000000001E-3</v>
      </c>
      <c r="R202" s="143">
        <f>Q202*H202</f>
        <v>4.6800000000000001E-3</v>
      </c>
      <c r="S202" s="143">
        <v>0</v>
      </c>
      <c r="T202" s="144">
        <f>S202*H202</f>
        <v>0</v>
      </c>
      <c r="AR202" s="145" t="s">
        <v>144</v>
      </c>
      <c r="AT202" s="145" t="s">
        <v>140</v>
      </c>
      <c r="AU202" s="145" t="s">
        <v>145</v>
      </c>
      <c r="AY202" s="16" t="s">
        <v>137</v>
      </c>
      <c r="BE202" s="146">
        <f>IF(N202="základní",J202,0)</f>
        <v>0</v>
      </c>
      <c r="BF202" s="146">
        <f>IF(N202="snížená",J202,0)</f>
        <v>0</v>
      </c>
      <c r="BG202" s="146">
        <f>IF(N202="zákl. přenesená",J202,0)</f>
        <v>0</v>
      </c>
      <c r="BH202" s="146">
        <f>IF(N202="sníž. přenesená",J202,0)</f>
        <v>0</v>
      </c>
      <c r="BI202" s="146">
        <f>IF(N202="nulová",J202,0)</f>
        <v>0</v>
      </c>
      <c r="BJ202" s="16" t="s">
        <v>145</v>
      </c>
      <c r="BK202" s="146">
        <f>ROUND(I202*H202,2)</f>
        <v>0</v>
      </c>
      <c r="BL202" s="16" t="s">
        <v>144</v>
      </c>
      <c r="BM202" s="145" t="s">
        <v>253</v>
      </c>
    </row>
    <row r="203" spans="2:65" s="1" customFormat="1" ht="16.5" customHeight="1">
      <c r="B203" s="132"/>
      <c r="C203" s="133" t="s">
        <v>254</v>
      </c>
      <c r="D203" s="133" t="s">
        <v>140</v>
      </c>
      <c r="E203" s="134" t="s">
        <v>255</v>
      </c>
      <c r="F203" s="135" t="s">
        <v>256</v>
      </c>
      <c r="G203" s="136" t="s">
        <v>160</v>
      </c>
      <c r="H203" s="137">
        <v>0.72</v>
      </c>
      <c r="I203" s="138"/>
      <c r="J203" s="139">
        <f>ROUND(I203*H203,2)</f>
        <v>0</v>
      </c>
      <c r="K203" s="140"/>
      <c r="L203" s="31"/>
      <c r="M203" s="141" t="s">
        <v>1</v>
      </c>
      <c r="N203" s="142" t="s">
        <v>39</v>
      </c>
      <c r="P203" s="143">
        <f>O203*H203</f>
        <v>0</v>
      </c>
      <c r="Q203" s="143">
        <v>0</v>
      </c>
      <c r="R203" s="143">
        <f>Q203*H203</f>
        <v>0</v>
      </c>
      <c r="S203" s="143">
        <v>2</v>
      </c>
      <c r="T203" s="144">
        <f>S203*H203</f>
        <v>1.44</v>
      </c>
      <c r="AR203" s="145" t="s">
        <v>144</v>
      </c>
      <c r="AT203" s="145" t="s">
        <v>140</v>
      </c>
      <c r="AU203" s="145" t="s">
        <v>145</v>
      </c>
      <c r="AY203" s="16" t="s">
        <v>137</v>
      </c>
      <c r="BE203" s="146">
        <f>IF(N203="základní",J203,0)</f>
        <v>0</v>
      </c>
      <c r="BF203" s="146">
        <f>IF(N203="snížená",J203,0)</f>
        <v>0</v>
      </c>
      <c r="BG203" s="146">
        <f>IF(N203="zákl. přenesená",J203,0)</f>
        <v>0</v>
      </c>
      <c r="BH203" s="146">
        <f>IF(N203="sníž. přenesená",J203,0)</f>
        <v>0</v>
      </c>
      <c r="BI203" s="146">
        <f>IF(N203="nulová",J203,0)</f>
        <v>0</v>
      </c>
      <c r="BJ203" s="16" t="s">
        <v>145</v>
      </c>
      <c r="BK203" s="146">
        <f>ROUND(I203*H203,2)</f>
        <v>0</v>
      </c>
      <c r="BL203" s="16" t="s">
        <v>144</v>
      </c>
      <c r="BM203" s="145" t="s">
        <v>257</v>
      </c>
    </row>
    <row r="204" spans="2:65" s="12" customFormat="1">
      <c r="B204" s="147"/>
      <c r="D204" s="148" t="s">
        <v>147</v>
      </c>
      <c r="E204" s="149" t="s">
        <v>1</v>
      </c>
      <c r="F204" s="150" t="s">
        <v>162</v>
      </c>
      <c r="H204" s="151">
        <v>0.72</v>
      </c>
      <c r="I204" s="152"/>
      <c r="L204" s="147"/>
      <c r="M204" s="153"/>
      <c r="T204" s="154"/>
      <c r="AT204" s="149" t="s">
        <v>147</v>
      </c>
      <c r="AU204" s="149" t="s">
        <v>145</v>
      </c>
      <c r="AV204" s="12" t="s">
        <v>145</v>
      </c>
      <c r="AW204" s="12" t="s">
        <v>30</v>
      </c>
      <c r="AX204" s="12" t="s">
        <v>73</v>
      </c>
      <c r="AY204" s="149" t="s">
        <v>137</v>
      </c>
    </row>
    <row r="205" spans="2:65" s="13" customFormat="1">
      <c r="B205" s="155"/>
      <c r="D205" s="148" t="s">
        <v>147</v>
      </c>
      <c r="E205" s="156" t="s">
        <v>1</v>
      </c>
      <c r="F205" s="157" t="s">
        <v>149</v>
      </c>
      <c r="H205" s="158">
        <v>0.72</v>
      </c>
      <c r="I205" s="159"/>
      <c r="L205" s="155"/>
      <c r="M205" s="160"/>
      <c r="T205" s="161"/>
      <c r="AT205" s="156" t="s">
        <v>147</v>
      </c>
      <c r="AU205" s="156" t="s">
        <v>145</v>
      </c>
      <c r="AV205" s="13" t="s">
        <v>144</v>
      </c>
      <c r="AW205" s="13" t="s">
        <v>30</v>
      </c>
      <c r="AX205" s="13" t="s">
        <v>81</v>
      </c>
      <c r="AY205" s="156" t="s">
        <v>137</v>
      </c>
    </row>
    <row r="206" spans="2:65" s="1" customFormat="1" ht="21.75" customHeight="1">
      <c r="B206" s="132"/>
      <c r="C206" s="133" t="s">
        <v>258</v>
      </c>
      <c r="D206" s="133" t="s">
        <v>140</v>
      </c>
      <c r="E206" s="134" t="s">
        <v>259</v>
      </c>
      <c r="F206" s="135" t="s">
        <v>260</v>
      </c>
      <c r="G206" s="136" t="s">
        <v>143</v>
      </c>
      <c r="H206" s="137">
        <v>28.08</v>
      </c>
      <c r="I206" s="138"/>
      <c r="J206" s="139">
        <f>ROUND(I206*H206,2)</f>
        <v>0</v>
      </c>
      <c r="K206" s="140"/>
      <c r="L206" s="31"/>
      <c r="M206" s="141" t="s">
        <v>1</v>
      </c>
      <c r="N206" s="142" t="s">
        <v>39</v>
      </c>
      <c r="P206" s="143">
        <f>O206*H206</f>
        <v>0</v>
      </c>
      <c r="Q206" s="143">
        <v>0</v>
      </c>
      <c r="R206" s="143">
        <f>Q206*H206</f>
        <v>0</v>
      </c>
      <c r="S206" s="143">
        <v>0.11700000000000001</v>
      </c>
      <c r="T206" s="144">
        <f>S206*H206</f>
        <v>3.2853599999999998</v>
      </c>
      <c r="AR206" s="145" t="s">
        <v>144</v>
      </c>
      <c r="AT206" s="145" t="s">
        <v>140</v>
      </c>
      <c r="AU206" s="145" t="s">
        <v>145</v>
      </c>
      <c r="AY206" s="16" t="s">
        <v>137</v>
      </c>
      <c r="BE206" s="146">
        <f>IF(N206="základní",J206,0)</f>
        <v>0</v>
      </c>
      <c r="BF206" s="146">
        <f>IF(N206="snížená",J206,0)</f>
        <v>0</v>
      </c>
      <c r="BG206" s="146">
        <f>IF(N206="zákl. přenesená",J206,0)</f>
        <v>0</v>
      </c>
      <c r="BH206" s="146">
        <f>IF(N206="sníž. přenesená",J206,0)</f>
        <v>0</v>
      </c>
      <c r="BI206" s="146">
        <f>IF(N206="nulová",J206,0)</f>
        <v>0</v>
      </c>
      <c r="BJ206" s="16" t="s">
        <v>145</v>
      </c>
      <c r="BK206" s="146">
        <f>ROUND(I206*H206,2)</f>
        <v>0</v>
      </c>
      <c r="BL206" s="16" t="s">
        <v>144</v>
      </c>
      <c r="BM206" s="145" t="s">
        <v>261</v>
      </c>
    </row>
    <row r="207" spans="2:65" s="14" customFormat="1">
      <c r="B207" s="162"/>
      <c r="D207" s="148" t="s">
        <v>147</v>
      </c>
      <c r="E207" s="163" t="s">
        <v>1</v>
      </c>
      <c r="F207" s="164" t="s">
        <v>262</v>
      </c>
      <c r="H207" s="163" t="s">
        <v>1</v>
      </c>
      <c r="I207" s="165"/>
      <c r="L207" s="162"/>
      <c r="M207" s="166"/>
      <c r="T207" s="167"/>
      <c r="AT207" s="163" t="s">
        <v>147</v>
      </c>
      <c r="AU207" s="163" t="s">
        <v>145</v>
      </c>
      <c r="AV207" s="14" t="s">
        <v>81</v>
      </c>
      <c r="AW207" s="14" t="s">
        <v>30</v>
      </c>
      <c r="AX207" s="14" t="s">
        <v>73</v>
      </c>
      <c r="AY207" s="163" t="s">
        <v>137</v>
      </c>
    </row>
    <row r="208" spans="2:65" s="12" customFormat="1">
      <c r="B208" s="147"/>
      <c r="D208" s="148" t="s">
        <v>147</v>
      </c>
      <c r="E208" s="149" t="s">
        <v>1</v>
      </c>
      <c r="F208" s="150" t="s">
        <v>263</v>
      </c>
      <c r="H208" s="151">
        <v>28.08</v>
      </c>
      <c r="I208" s="152"/>
      <c r="L208" s="147"/>
      <c r="M208" s="153"/>
      <c r="T208" s="154"/>
      <c r="AT208" s="149" t="s">
        <v>147</v>
      </c>
      <c r="AU208" s="149" t="s">
        <v>145</v>
      </c>
      <c r="AV208" s="12" t="s">
        <v>145</v>
      </c>
      <c r="AW208" s="12" t="s">
        <v>30</v>
      </c>
      <c r="AX208" s="12" t="s">
        <v>73</v>
      </c>
      <c r="AY208" s="149" t="s">
        <v>137</v>
      </c>
    </row>
    <row r="209" spans="2:65" s="13" customFormat="1">
      <c r="B209" s="155"/>
      <c r="D209" s="148" t="s">
        <v>147</v>
      </c>
      <c r="E209" s="156" t="s">
        <v>1</v>
      </c>
      <c r="F209" s="157" t="s">
        <v>149</v>
      </c>
      <c r="H209" s="158">
        <v>28.08</v>
      </c>
      <c r="I209" s="159"/>
      <c r="L209" s="155"/>
      <c r="M209" s="160"/>
      <c r="T209" s="161"/>
      <c r="AT209" s="156" t="s">
        <v>147</v>
      </c>
      <c r="AU209" s="156" t="s">
        <v>145</v>
      </c>
      <c r="AV209" s="13" t="s">
        <v>144</v>
      </c>
      <c r="AW209" s="13" t="s">
        <v>30</v>
      </c>
      <c r="AX209" s="13" t="s">
        <v>81</v>
      </c>
      <c r="AY209" s="156" t="s">
        <v>137</v>
      </c>
    </row>
    <row r="210" spans="2:65" s="1" customFormat="1" ht="21.75" customHeight="1">
      <c r="B210" s="132"/>
      <c r="C210" s="133" t="s">
        <v>264</v>
      </c>
      <c r="D210" s="133" t="s">
        <v>140</v>
      </c>
      <c r="E210" s="134" t="s">
        <v>265</v>
      </c>
      <c r="F210" s="135" t="s">
        <v>266</v>
      </c>
      <c r="G210" s="136" t="s">
        <v>143</v>
      </c>
      <c r="H210" s="137">
        <v>28.08</v>
      </c>
      <c r="I210" s="138"/>
      <c r="J210" s="139">
        <f>ROUND(I210*H210,2)</f>
        <v>0</v>
      </c>
      <c r="K210" s="140"/>
      <c r="L210" s="31"/>
      <c r="M210" s="141" t="s">
        <v>1</v>
      </c>
      <c r="N210" s="142" t="s">
        <v>39</v>
      </c>
      <c r="P210" s="143">
        <f>O210*H210</f>
        <v>0</v>
      </c>
      <c r="Q210" s="143">
        <v>0</v>
      </c>
      <c r="R210" s="143">
        <f>Q210*H210</f>
        <v>0</v>
      </c>
      <c r="S210" s="143">
        <v>0.1</v>
      </c>
      <c r="T210" s="144">
        <f>S210*H210</f>
        <v>2.8079999999999998</v>
      </c>
      <c r="AR210" s="145" t="s">
        <v>144</v>
      </c>
      <c r="AT210" s="145" t="s">
        <v>140</v>
      </c>
      <c r="AU210" s="145" t="s">
        <v>145</v>
      </c>
      <c r="AY210" s="16" t="s">
        <v>137</v>
      </c>
      <c r="BE210" s="146">
        <f>IF(N210="základní",J210,0)</f>
        <v>0</v>
      </c>
      <c r="BF210" s="146">
        <f>IF(N210="snížená",J210,0)</f>
        <v>0</v>
      </c>
      <c r="BG210" s="146">
        <f>IF(N210="zákl. přenesená",J210,0)</f>
        <v>0</v>
      </c>
      <c r="BH210" s="146">
        <f>IF(N210="sníž. přenesená",J210,0)</f>
        <v>0</v>
      </c>
      <c r="BI210" s="146">
        <f>IF(N210="nulová",J210,0)</f>
        <v>0</v>
      </c>
      <c r="BJ210" s="16" t="s">
        <v>145</v>
      </c>
      <c r="BK210" s="146">
        <f>ROUND(I210*H210,2)</f>
        <v>0</v>
      </c>
      <c r="BL210" s="16" t="s">
        <v>144</v>
      </c>
      <c r="BM210" s="145" t="s">
        <v>267</v>
      </c>
    </row>
    <row r="211" spans="2:65" s="14" customFormat="1">
      <c r="B211" s="162"/>
      <c r="D211" s="148" t="s">
        <v>147</v>
      </c>
      <c r="E211" s="163" t="s">
        <v>1</v>
      </c>
      <c r="F211" s="164" t="s">
        <v>262</v>
      </c>
      <c r="H211" s="163" t="s">
        <v>1</v>
      </c>
      <c r="I211" s="165"/>
      <c r="L211" s="162"/>
      <c r="M211" s="166"/>
      <c r="T211" s="167"/>
      <c r="AT211" s="163" t="s">
        <v>147</v>
      </c>
      <c r="AU211" s="163" t="s">
        <v>145</v>
      </c>
      <c r="AV211" s="14" t="s">
        <v>81</v>
      </c>
      <c r="AW211" s="14" t="s">
        <v>30</v>
      </c>
      <c r="AX211" s="14" t="s">
        <v>73</v>
      </c>
      <c r="AY211" s="163" t="s">
        <v>137</v>
      </c>
    </row>
    <row r="212" spans="2:65" s="12" customFormat="1">
      <c r="B212" s="147"/>
      <c r="D212" s="148" t="s">
        <v>147</v>
      </c>
      <c r="E212" s="149" t="s">
        <v>1</v>
      </c>
      <c r="F212" s="150" t="s">
        <v>263</v>
      </c>
      <c r="H212" s="151">
        <v>28.08</v>
      </c>
      <c r="I212" s="152"/>
      <c r="L212" s="147"/>
      <c r="M212" s="153"/>
      <c r="T212" s="154"/>
      <c r="AT212" s="149" t="s">
        <v>147</v>
      </c>
      <c r="AU212" s="149" t="s">
        <v>145</v>
      </c>
      <c r="AV212" s="12" t="s">
        <v>145</v>
      </c>
      <c r="AW212" s="12" t="s">
        <v>30</v>
      </c>
      <c r="AX212" s="12" t="s">
        <v>73</v>
      </c>
      <c r="AY212" s="149" t="s">
        <v>137</v>
      </c>
    </row>
    <row r="213" spans="2:65" s="13" customFormat="1">
      <c r="B213" s="155"/>
      <c r="D213" s="148" t="s">
        <v>147</v>
      </c>
      <c r="E213" s="156" t="s">
        <v>1</v>
      </c>
      <c r="F213" s="157" t="s">
        <v>149</v>
      </c>
      <c r="H213" s="158">
        <v>28.08</v>
      </c>
      <c r="I213" s="159"/>
      <c r="L213" s="155"/>
      <c r="M213" s="160"/>
      <c r="T213" s="161"/>
      <c r="AT213" s="156" t="s">
        <v>147</v>
      </c>
      <c r="AU213" s="156" t="s">
        <v>145</v>
      </c>
      <c r="AV213" s="13" t="s">
        <v>144</v>
      </c>
      <c r="AW213" s="13" t="s">
        <v>30</v>
      </c>
      <c r="AX213" s="13" t="s">
        <v>81</v>
      </c>
      <c r="AY213" s="156" t="s">
        <v>137</v>
      </c>
    </row>
    <row r="214" spans="2:65" s="1" customFormat="1" ht="37.9" customHeight="1">
      <c r="B214" s="132"/>
      <c r="C214" s="133" t="s">
        <v>268</v>
      </c>
      <c r="D214" s="133" t="s">
        <v>140</v>
      </c>
      <c r="E214" s="134" t="s">
        <v>269</v>
      </c>
      <c r="F214" s="135" t="s">
        <v>270</v>
      </c>
      <c r="G214" s="136" t="s">
        <v>160</v>
      </c>
      <c r="H214" s="137">
        <v>1.35</v>
      </c>
      <c r="I214" s="138"/>
      <c r="J214" s="139">
        <f>ROUND(I214*H214,2)</f>
        <v>0</v>
      </c>
      <c r="K214" s="140"/>
      <c r="L214" s="31"/>
      <c r="M214" s="141" t="s">
        <v>1</v>
      </c>
      <c r="N214" s="142" t="s">
        <v>39</v>
      </c>
      <c r="P214" s="143">
        <f>O214*H214</f>
        <v>0</v>
      </c>
      <c r="Q214" s="143">
        <v>0</v>
      </c>
      <c r="R214" s="143">
        <f>Q214*H214</f>
        <v>0</v>
      </c>
      <c r="S214" s="143">
        <v>2.2000000000000002</v>
      </c>
      <c r="T214" s="144">
        <f>S214*H214</f>
        <v>2.9700000000000006</v>
      </c>
      <c r="AR214" s="145" t="s">
        <v>144</v>
      </c>
      <c r="AT214" s="145" t="s">
        <v>140</v>
      </c>
      <c r="AU214" s="145" t="s">
        <v>145</v>
      </c>
      <c r="AY214" s="16" t="s">
        <v>137</v>
      </c>
      <c r="BE214" s="146">
        <f>IF(N214="základní",J214,0)</f>
        <v>0</v>
      </c>
      <c r="BF214" s="146">
        <f>IF(N214="snížená",J214,0)</f>
        <v>0</v>
      </c>
      <c r="BG214" s="146">
        <f>IF(N214="zákl. přenesená",J214,0)</f>
        <v>0</v>
      </c>
      <c r="BH214" s="146">
        <f>IF(N214="sníž. přenesená",J214,0)</f>
        <v>0</v>
      </c>
      <c r="BI214" s="146">
        <f>IF(N214="nulová",J214,0)</f>
        <v>0</v>
      </c>
      <c r="BJ214" s="16" t="s">
        <v>145</v>
      </c>
      <c r="BK214" s="146">
        <f>ROUND(I214*H214,2)</f>
        <v>0</v>
      </c>
      <c r="BL214" s="16" t="s">
        <v>144</v>
      </c>
      <c r="BM214" s="145" t="s">
        <v>271</v>
      </c>
    </row>
    <row r="215" spans="2:65" s="12" customFormat="1">
      <c r="B215" s="147"/>
      <c r="D215" s="148" t="s">
        <v>147</v>
      </c>
      <c r="E215" s="149" t="s">
        <v>1</v>
      </c>
      <c r="F215" s="150" t="s">
        <v>272</v>
      </c>
      <c r="H215" s="151">
        <v>1.35</v>
      </c>
      <c r="I215" s="152"/>
      <c r="L215" s="147"/>
      <c r="M215" s="153"/>
      <c r="T215" s="154"/>
      <c r="AT215" s="149" t="s">
        <v>147</v>
      </c>
      <c r="AU215" s="149" t="s">
        <v>145</v>
      </c>
      <c r="AV215" s="12" t="s">
        <v>145</v>
      </c>
      <c r="AW215" s="12" t="s">
        <v>30</v>
      </c>
      <c r="AX215" s="12" t="s">
        <v>73</v>
      </c>
      <c r="AY215" s="149" t="s">
        <v>137</v>
      </c>
    </row>
    <row r="216" spans="2:65" s="13" customFormat="1">
      <c r="B216" s="155"/>
      <c r="D216" s="148" t="s">
        <v>147</v>
      </c>
      <c r="E216" s="156" t="s">
        <v>1</v>
      </c>
      <c r="F216" s="157" t="s">
        <v>149</v>
      </c>
      <c r="H216" s="158">
        <v>1.35</v>
      </c>
      <c r="I216" s="159"/>
      <c r="L216" s="155"/>
      <c r="M216" s="160"/>
      <c r="T216" s="161"/>
      <c r="AT216" s="156" t="s">
        <v>147</v>
      </c>
      <c r="AU216" s="156" t="s">
        <v>145</v>
      </c>
      <c r="AV216" s="13" t="s">
        <v>144</v>
      </c>
      <c r="AW216" s="13" t="s">
        <v>30</v>
      </c>
      <c r="AX216" s="13" t="s">
        <v>81</v>
      </c>
      <c r="AY216" s="156" t="s">
        <v>137</v>
      </c>
    </row>
    <row r="217" spans="2:65" s="1" customFormat="1" ht="16.5" customHeight="1">
      <c r="B217" s="132"/>
      <c r="C217" s="133" t="s">
        <v>273</v>
      </c>
      <c r="D217" s="133" t="s">
        <v>140</v>
      </c>
      <c r="E217" s="134" t="s">
        <v>274</v>
      </c>
      <c r="F217" s="135" t="s">
        <v>275</v>
      </c>
      <c r="G217" s="136" t="s">
        <v>276</v>
      </c>
      <c r="H217" s="137">
        <v>946.6</v>
      </c>
      <c r="I217" s="138"/>
      <c r="J217" s="139">
        <f>ROUND(I217*H217,2)</f>
        <v>0</v>
      </c>
      <c r="K217" s="140"/>
      <c r="L217" s="31"/>
      <c r="M217" s="141" t="s">
        <v>1</v>
      </c>
      <c r="N217" s="142" t="s">
        <v>39</v>
      </c>
      <c r="P217" s="143">
        <f>O217*H217</f>
        <v>0</v>
      </c>
      <c r="Q217" s="143">
        <v>0</v>
      </c>
      <c r="R217" s="143">
        <f>Q217*H217</f>
        <v>0</v>
      </c>
      <c r="S217" s="143">
        <v>1.2999999999999999E-2</v>
      </c>
      <c r="T217" s="144">
        <f>S217*H217</f>
        <v>12.3058</v>
      </c>
      <c r="AR217" s="145" t="s">
        <v>144</v>
      </c>
      <c r="AT217" s="145" t="s">
        <v>140</v>
      </c>
      <c r="AU217" s="145" t="s">
        <v>145</v>
      </c>
      <c r="AY217" s="16" t="s">
        <v>137</v>
      </c>
      <c r="BE217" s="146">
        <f>IF(N217="základní",J217,0)</f>
        <v>0</v>
      </c>
      <c r="BF217" s="146">
        <f>IF(N217="snížená",J217,0)</f>
        <v>0</v>
      </c>
      <c r="BG217" s="146">
        <f>IF(N217="zákl. přenesená",J217,0)</f>
        <v>0</v>
      </c>
      <c r="BH217" s="146">
        <f>IF(N217="sníž. přenesená",J217,0)</f>
        <v>0</v>
      </c>
      <c r="BI217" s="146">
        <f>IF(N217="nulová",J217,0)</f>
        <v>0</v>
      </c>
      <c r="BJ217" s="16" t="s">
        <v>145</v>
      </c>
      <c r="BK217" s="146">
        <f>ROUND(I217*H217,2)</f>
        <v>0</v>
      </c>
      <c r="BL217" s="16" t="s">
        <v>144</v>
      </c>
      <c r="BM217" s="145" t="s">
        <v>277</v>
      </c>
    </row>
    <row r="218" spans="2:65" s="12" customFormat="1">
      <c r="B218" s="147"/>
      <c r="D218" s="148" t="s">
        <v>147</v>
      </c>
      <c r="E218" s="149" t="s">
        <v>1</v>
      </c>
      <c r="F218" s="150" t="s">
        <v>278</v>
      </c>
      <c r="H218" s="151">
        <v>946.6</v>
      </c>
      <c r="I218" s="152"/>
      <c r="L218" s="147"/>
      <c r="M218" s="153"/>
      <c r="T218" s="154"/>
      <c r="AT218" s="149" t="s">
        <v>147</v>
      </c>
      <c r="AU218" s="149" t="s">
        <v>145</v>
      </c>
      <c r="AV218" s="12" t="s">
        <v>145</v>
      </c>
      <c r="AW218" s="12" t="s">
        <v>30</v>
      </c>
      <c r="AX218" s="12" t="s">
        <v>73</v>
      </c>
      <c r="AY218" s="149" t="s">
        <v>137</v>
      </c>
    </row>
    <row r="219" spans="2:65" s="13" customFormat="1">
      <c r="B219" s="155"/>
      <c r="D219" s="148" t="s">
        <v>147</v>
      </c>
      <c r="E219" s="156" t="s">
        <v>1</v>
      </c>
      <c r="F219" s="157" t="s">
        <v>149</v>
      </c>
      <c r="H219" s="158">
        <v>946.6</v>
      </c>
      <c r="I219" s="159"/>
      <c r="L219" s="155"/>
      <c r="M219" s="160"/>
      <c r="T219" s="161"/>
      <c r="AT219" s="156" t="s">
        <v>147</v>
      </c>
      <c r="AU219" s="156" t="s">
        <v>145</v>
      </c>
      <c r="AV219" s="13" t="s">
        <v>144</v>
      </c>
      <c r="AW219" s="13" t="s">
        <v>30</v>
      </c>
      <c r="AX219" s="13" t="s">
        <v>81</v>
      </c>
      <c r="AY219" s="156" t="s">
        <v>137</v>
      </c>
    </row>
    <row r="220" spans="2:65" s="1" customFormat="1" ht="16.5" customHeight="1">
      <c r="B220" s="132"/>
      <c r="C220" s="133" t="s">
        <v>279</v>
      </c>
      <c r="D220" s="133" t="s">
        <v>140</v>
      </c>
      <c r="E220" s="134" t="s">
        <v>280</v>
      </c>
      <c r="F220" s="135" t="s">
        <v>281</v>
      </c>
      <c r="G220" s="136" t="s">
        <v>276</v>
      </c>
      <c r="H220" s="137">
        <v>14</v>
      </c>
      <c r="I220" s="138"/>
      <c r="J220" s="139">
        <f>ROUND(I220*H220,2)</f>
        <v>0</v>
      </c>
      <c r="K220" s="140"/>
      <c r="L220" s="31"/>
      <c r="M220" s="141" t="s">
        <v>1</v>
      </c>
      <c r="N220" s="142" t="s">
        <v>39</v>
      </c>
      <c r="P220" s="143">
        <f>O220*H220</f>
        <v>0</v>
      </c>
      <c r="Q220" s="143">
        <v>0</v>
      </c>
      <c r="R220" s="143">
        <f>Q220*H220</f>
        <v>0</v>
      </c>
      <c r="S220" s="143">
        <v>2E-3</v>
      </c>
      <c r="T220" s="144">
        <f>S220*H220</f>
        <v>2.8000000000000001E-2</v>
      </c>
      <c r="AR220" s="145" t="s">
        <v>144</v>
      </c>
      <c r="AT220" s="145" t="s">
        <v>140</v>
      </c>
      <c r="AU220" s="145" t="s">
        <v>145</v>
      </c>
      <c r="AY220" s="16" t="s">
        <v>137</v>
      </c>
      <c r="BE220" s="146">
        <f>IF(N220="základní",J220,0)</f>
        <v>0</v>
      </c>
      <c r="BF220" s="146">
        <f>IF(N220="snížená",J220,0)</f>
        <v>0</v>
      </c>
      <c r="BG220" s="146">
        <f>IF(N220="zákl. přenesená",J220,0)</f>
        <v>0</v>
      </c>
      <c r="BH220" s="146">
        <f>IF(N220="sníž. přenesená",J220,0)</f>
        <v>0</v>
      </c>
      <c r="BI220" s="146">
        <f>IF(N220="nulová",J220,0)</f>
        <v>0</v>
      </c>
      <c r="BJ220" s="16" t="s">
        <v>145</v>
      </c>
      <c r="BK220" s="146">
        <f>ROUND(I220*H220,2)</f>
        <v>0</v>
      </c>
      <c r="BL220" s="16" t="s">
        <v>144</v>
      </c>
      <c r="BM220" s="145" t="s">
        <v>282</v>
      </c>
    </row>
    <row r="221" spans="2:65" s="12" customFormat="1">
      <c r="B221" s="147"/>
      <c r="D221" s="148" t="s">
        <v>147</v>
      </c>
      <c r="E221" s="149" t="s">
        <v>1</v>
      </c>
      <c r="F221" s="150" t="s">
        <v>283</v>
      </c>
      <c r="H221" s="151">
        <v>14</v>
      </c>
      <c r="I221" s="152"/>
      <c r="L221" s="147"/>
      <c r="M221" s="153"/>
      <c r="T221" s="154"/>
      <c r="AT221" s="149" t="s">
        <v>147</v>
      </c>
      <c r="AU221" s="149" t="s">
        <v>145</v>
      </c>
      <c r="AV221" s="12" t="s">
        <v>145</v>
      </c>
      <c r="AW221" s="12" t="s">
        <v>30</v>
      </c>
      <c r="AX221" s="12" t="s">
        <v>73</v>
      </c>
      <c r="AY221" s="149" t="s">
        <v>137</v>
      </c>
    </row>
    <row r="222" spans="2:65" s="13" customFormat="1">
      <c r="B222" s="155"/>
      <c r="D222" s="148" t="s">
        <v>147</v>
      </c>
      <c r="E222" s="156" t="s">
        <v>1</v>
      </c>
      <c r="F222" s="157" t="s">
        <v>149</v>
      </c>
      <c r="H222" s="158">
        <v>14</v>
      </c>
      <c r="I222" s="159"/>
      <c r="L222" s="155"/>
      <c r="M222" s="160"/>
      <c r="T222" s="161"/>
      <c r="AT222" s="156" t="s">
        <v>147</v>
      </c>
      <c r="AU222" s="156" t="s">
        <v>145</v>
      </c>
      <c r="AV222" s="13" t="s">
        <v>144</v>
      </c>
      <c r="AW222" s="13" t="s">
        <v>30</v>
      </c>
      <c r="AX222" s="13" t="s">
        <v>81</v>
      </c>
      <c r="AY222" s="156" t="s">
        <v>137</v>
      </c>
    </row>
    <row r="223" spans="2:65" s="1" customFormat="1" ht="16.5" customHeight="1">
      <c r="B223" s="132"/>
      <c r="C223" s="133" t="s">
        <v>284</v>
      </c>
      <c r="D223" s="133" t="s">
        <v>140</v>
      </c>
      <c r="E223" s="134" t="s">
        <v>285</v>
      </c>
      <c r="F223" s="135" t="s">
        <v>286</v>
      </c>
      <c r="G223" s="136" t="s">
        <v>276</v>
      </c>
      <c r="H223" s="137">
        <v>20</v>
      </c>
      <c r="I223" s="138"/>
      <c r="J223" s="139">
        <f>ROUND(I223*H223,2)</f>
        <v>0</v>
      </c>
      <c r="K223" s="140"/>
      <c r="L223" s="31"/>
      <c r="M223" s="141" t="s">
        <v>1</v>
      </c>
      <c r="N223" s="142" t="s">
        <v>39</v>
      </c>
      <c r="P223" s="143">
        <f>O223*H223</f>
        <v>0</v>
      </c>
      <c r="Q223" s="143">
        <v>0</v>
      </c>
      <c r="R223" s="143">
        <f>Q223*H223</f>
        <v>0</v>
      </c>
      <c r="S223" s="143">
        <v>1.2E-2</v>
      </c>
      <c r="T223" s="144">
        <f>S223*H223</f>
        <v>0.24</v>
      </c>
      <c r="AR223" s="145" t="s">
        <v>144</v>
      </c>
      <c r="AT223" s="145" t="s">
        <v>140</v>
      </c>
      <c r="AU223" s="145" t="s">
        <v>145</v>
      </c>
      <c r="AY223" s="16" t="s">
        <v>137</v>
      </c>
      <c r="BE223" s="146">
        <f>IF(N223="základní",J223,0)</f>
        <v>0</v>
      </c>
      <c r="BF223" s="146">
        <f>IF(N223="snížená",J223,0)</f>
        <v>0</v>
      </c>
      <c r="BG223" s="146">
        <f>IF(N223="zákl. přenesená",J223,0)</f>
        <v>0</v>
      </c>
      <c r="BH223" s="146">
        <f>IF(N223="sníž. přenesená",J223,0)</f>
        <v>0</v>
      </c>
      <c r="BI223" s="146">
        <f>IF(N223="nulová",J223,0)</f>
        <v>0</v>
      </c>
      <c r="BJ223" s="16" t="s">
        <v>145</v>
      </c>
      <c r="BK223" s="146">
        <f>ROUND(I223*H223,2)</f>
        <v>0</v>
      </c>
      <c r="BL223" s="16" t="s">
        <v>144</v>
      </c>
      <c r="BM223" s="145" t="s">
        <v>287</v>
      </c>
    </row>
    <row r="224" spans="2:65" s="12" customFormat="1">
      <c r="B224" s="147"/>
      <c r="D224" s="148" t="s">
        <v>147</v>
      </c>
      <c r="E224" s="149" t="s">
        <v>1</v>
      </c>
      <c r="F224" s="150" t="s">
        <v>243</v>
      </c>
      <c r="H224" s="151">
        <v>20</v>
      </c>
      <c r="I224" s="152"/>
      <c r="L224" s="147"/>
      <c r="M224" s="153"/>
      <c r="T224" s="154"/>
      <c r="AT224" s="149" t="s">
        <v>147</v>
      </c>
      <c r="AU224" s="149" t="s">
        <v>145</v>
      </c>
      <c r="AV224" s="12" t="s">
        <v>145</v>
      </c>
      <c r="AW224" s="12" t="s">
        <v>30</v>
      </c>
      <c r="AX224" s="12" t="s">
        <v>73</v>
      </c>
      <c r="AY224" s="149" t="s">
        <v>137</v>
      </c>
    </row>
    <row r="225" spans="2:65" s="13" customFormat="1">
      <c r="B225" s="155"/>
      <c r="D225" s="148" t="s">
        <v>147</v>
      </c>
      <c r="E225" s="156" t="s">
        <v>1</v>
      </c>
      <c r="F225" s="157" t="s">
        <v>149</v>
      </c>
      <c r="H225" s="158">
        <v>20</v>
      </c>
      <c r="I225" s="159"/>
      <c r="L225" s="155"/>
      <c r="M225" s="160"/>
      <c r="T225" s="161"/>
      <c r="AT225" s="156" t="s">
        <v>147</v>
      </c>
      <c r="AU225" s="156" t="s">
        <v>145</v>
      </c>
      <c r="AV225" s="13" t="s">
        <v>144</v>
      </c>
      <c r="AW225" s="13" t="s">
        <v>30</v>
      </c>
      <c r="AX225" s="13" t="s">
        <v>81</v>
      </c>
      <c r="AY225" s="156" t="s">
        <v>137</v>
      </c>
    </row>
    <row r="226" spans="2:65" s="1" customFormat="1" ht="24.2" customHeight="1">
      <c r="B226" s="132"/>
      <c r="C226" s="133" t="s">
        <v>288</v>
      </c>
      <c r="D226" s="133" t="s">
        <v>140</v>
      </c>
      <c r="E226" s="134" t="s">
        <v>289</v>
      </c>
      <c r="F226" s="135" t="s">
        <v>290</v>
      </c>
      <c r="G226" s="136" t="s">
        <v>155</v>
      </c>
      <c r="H226" s="137">
        <v>48</v>
      </c>
      <c r="I226" s="138"/>
      <c r="J226" s="139">
        <f>ROUND(I226*H226,2)</f>
        <v>0</v>
      </c>
      <c r="K226" s="140"/>
      <c r="L226" s="31"/>
      <c r="M226" s="141" t="s">
        <v>1</v>
      </c>
      <c r="N226" s="142" t="s">
        <v>39</v>
      </c>
      <c r="P226" s="143">
        <f>O226*H226</f>
        <v>0</v>
      </c>
      <c r="Q226" s="143">
        <v>0</v>
      </c>
      <c r="R226" s="143">
        <f>Q226*H226</f>
        <v>0</v>
      </c>
      <c r="S226" s="143">
        <v>4.0000000000000001E-3</v>
      </c>
      <c r="T226" s="144">
        <f>S226*H226</f>
        <v>0.192</v>
      </c>
      <c r="AR226" s="145" t="s">
        <v>144</v>
      </c>
      <c r="AT226" s="145" t="s">
        <v>140</v>
      </c>
      <c r="AU226" s="145" t="s">
        <v>145</v>
      </c>
      <c r="AY226" s="16" t="s">
        <v>137</v>
      </c>
      <c r="BE226" s="146">
        <f>IF(N226="základní",J226,0)</f>
        <v>0</v>
      </c>
      <c r="BF226" s="146">
        <f>IF(N226="snížená",J226,0)</f>
        <v>0</v>
      </c>
      <c r="BG226" s="146">
        <f>IF(N226="zákl. přenesená",J226,0)</f>
        <v>0</v>
      </c>
      <c r="BH226" s="146">
        <f>IF(N226="sníž. přenesená",J226,0)</f>
        <v>0</v>
      </c>
      <c r="BI226" s="146">
        <f>IF(N226="nulová",J226,0)</f>
        <v>0</v>
      </c>
      <c r="BJ226" s="16" t="s">
        <v>145</v>
      </c>
      <c r="BK226" s="146">
        <f>ROUND(I226*H226,2)</f>
        <v>0</v>
      </c>
      <c r="BL226" s="16" t="s">
        <v>144</v>
      </c>
      <c r="BM226" s="145" t="s">
        <v>291</v>
      </c>
    </row>
    <row r="227" spans="2:65" s="14" customFormat="1">
      <c r="B227" s="162"/>
      <c r="D227" s="148" t="s">
        <v>147</v>
      </c>
      <c r="E227" s="163" t="s">
        <v>1</v>
      </c>
      <c r="F227" s="164" t="s">
        <v>166</v>
      </c>
      <c r="H227" s="163" t="s">
        <v>1</v>
      </c>
      <c r="I227" s="165"/>
      <c r="L227" s="162"/>
      <c r="M227" s="166"/>
      <c r="T227" s="167"/>
      <c r="AT227" s="163" t="s">
        <v>147</v>
      </c>
      <c r="AU227" s="163" t="s">
        <v>145</v>
      </c>
      <c r="AV227" s="14" t="s">
        <v>81</v>
      </c>
      <c r="AW227" s="14" t="s">
        <v>30</v>
      </c>
      <c r="AX227" s="14" t="s">
        <v>73</v>
      </c>
      <c r="AY227" s="163" t="s">
        <v>137</v>
      </c>
    </row>
    <row r="228" spans="2:65" s="12" customFormat="1">
      <c r="B228" s="147"/>
      <c r="D228" s="148" t="s">
        <v>147</v>
      </c>
      <c r="E228" s="149" t="s">
        <v>1</v>
      </c>
      <c r="F228" s="150" t="s">
        <v>167</v>
      </c>
      <c r="H228" s="151">
        <v>48</v>
      </c>
      <c r="I228" s="152"/>
      <c r="L228" s="147"/>
      <c r="M228" s="153"/>
      <c r="T228" s="154"/>
      <c r="AT228" s="149" t="s">
        <v>147</v>
      </c>
      <c r="AU228" s="149" t="s">
        <v>145</v>
      </c>
      <c r="AV228" s="12" t="s">
        <v>145</v>
      </c>
      <c r="AW228" s="12" t="s">
        <v>30</v>
      </c>
      <c r="AX228" s="12" t="s">
        <v>73</v>
      </c>
      <c r="AY228" s="149" t="s">
        <v>137</v>
      </c>
    </row>
    <row r="229" spans="2:65" s="13" customFormat="1">
      <c r="B229" s="155"/>
      <c r="D229" s="148" t="s">
        <v>147</v>
      </c>
      <c r="E229" s="156" t="s">
        <v>1</v>
      </c>
      <c r="F229" s="157" t="s">
        <v>149</v>
      </c>
      <c r="H229" s="158">
        <v>48</v>
      </c>
      <c r="I229" s="159"/>
      <c r="L229" s="155"/>
      <c r="M229" s="160"/>
      <c r="T229" s="161"/>
      <c r="AT229" s="156" t="s">
        <v>147</v>
      </c>
      <c r="AU229" s="156" t="s">
        <v>145</v>
      </c>
      <c r="AV229" s="13" t="s">
        <v>144</v>
      </c>
      <c r="AW229" s="13" t="s">
        <v>30</v>
      </c>
      <c r="AX229" s="13" t="s">
        <v>81</v>
      </c>
      <c r="AY229" s="156" t="s">
        <v>137</v>
      </c>
    </row>
    <row r="230" spans="2:65" s="1" customFormat="1" ht="24.2" customHeight="1">
      <c r="B230" s="132"/>
      <c r="C230" s="133" t="s">
        <v>292</v>
      </c>
      <c r="D230" s="133" t="s">
        <v>140</v>
      </c>
      <c r="E230" s="134" t="s">
        <v>293</v>
      </c>
      <c r="F230" s="135" t="s">
        <v>294</v>
      </c>
      <c r="G230" s="136" t="s">
        <v>155</v>
      </c>
      <c r="H230" s="137">
        <v>6</v>
      </c>
      <c r="I230" s="138"/>
      <c r="J230" s="139">
        <f>ROUND(I230*H230,2)</f>
        <v>0</v>
      </c>
      <c r="K230" s="140"/>
      <c r="L230" s="31"/>
      <c r="M230" s="141" t="s">
        <v>1</v>
      </c>
      <c r="N230" s="142" t="s">
        <v>39</v>
      </c>
      <c r="P230" s="143">
        <f>O230*H230</f>
        <v>0</v>
      </c>
      <c r="Q230" s="143">
        <v>0</v>
      </c>
      <c r="R230" s="143">
        <f>Q230*H230</f>
        <v>0</v>
      </c>
      <c r="S230" s="143">
        <v>0.03</v>
      </c>
      <c r="T230" s="144">
        <f>S230*H230</f>
        <v>0.18</v>
      </c>
      <c r="AR230" s="145" t="s">
        <v>144</v>
      </c>
      <c r="AT230" s="145" t="s">
        <v>140</v>
      </c>
      <c r="AU230" s="145" t="s">
        <v>145</v>
      </c>
      <c r="AY230" s="16" t="s">
        <v>137</v>
      </c>
      <c r="BE230" s="146">
        <f>IF(N230="základní",J230,0)</f>
        <v>0</v>
      </c>
      <c r="BF230" s="146">
        <f>IF(N230="snížená",J230,0)</f>
        <v>0</v>
      </c>
      <c r="BG230" s="146">
        <f>IF(N230="zákl. přenesená",J230,0)</f>
        <v>0</v>
      </c>
      <c r="BH230" s="146">
        <f>IF(N230="sníž. přenesená",J230,0)</f>
        <v>0</v>
      </c>
      <c r="BI230" s="146">
        <f>IF(N230="nulová",J230,0)</f>
        <v>0</v>
      </c>
      <c r="BJ230" s="16" t="s">
        <v>145</v>
      </c>
      <c r="BK230" s="146">
        <f>ROUND(I230*H230,2)</f>
        <v>0</v>
      </c>
      <c r="BL230" s="16" t="s">
        <v>144</v>
      </c>
      <c r="BM230" s="145" t="s">
        <v>295</v>
      </c>
    </row>
    <row r="231" spans="2:65" s="14" customFormat="1">
      <c r="B231" s="162"/>
      <c r="D231" s="148" t="s">
        <v>147</v>
      </c>
      <c r="E231" s="163" t="s">
        <v>1</v>
      </c>
      <c r="F231" s="164" t="s">
        <v>172</v>
      </c>
      <c r="H231" s="163" t="s">
        <v>1</v>
      </c>
      <c r="I231" s="165"/>
      <c r="L231" s="162"/>
      <c r="M231" s="166"/>
      <c r="T231" s="167"/>
      <c r="AT231" s="163" t="s">
        <v>147</v>
      </c>
      <c r="AU231" s="163" t="s">
        <v>145</v>
      </c>
      <c r="AV231" s="14" t="s">
        <v>81</v>
      </c>
      <c r="AW231" s="14" t="s">
        <v>30</v>
      </c>
      <c r="AX231" s="14" t="s">
        <v>73</v>
      </c>
      <c r="AY231" s="163" t="s">
        <v>137</v>
      </c>
    </row>
    <row r="232" spans="2:65" s="12" customFormat="1">
      <c r="B232" s="147"/>
      <c r="D232" s="148" t="s">
        <v>147</v>
      </c>
      <c r="E232" s="149" t="s">
        <v>1</v>
      </c>
      <c r="F232" s="150" t="s">
        <v>173</v>
      </c>
      <c r="H232" s="151">
        <v>6</v>
      </c>
      <c r="I232" s="152"/>
      <c r="L232" s="147"/>
      <c r="M232" s="153"/>
      <c r="T232" s="154"/>
      <c r="AT232" s="149" t="s">
        <v>147</v>
      </c>
      <c r="AU232" s="149" t="s">
        <v>145</v>
      </c>
      <c r="AV232" s="12" t="s">
        <v>145</v>
      </c>
      <c r="AW232" s="12" t="s">
        <v>30</v>
      </c>
      <c r="AX232" s="12" t="s">
        <v>73</v>
      </c>
      <c r="AY232" s="149" t="s">
        <v>137</v>
      </c>
    </row>
    <row r="233" spans="2:65" s="13" customFormat="1">
      <c r="B233" s="155"/>
      <c r="D233" s="148" t="s">
        <v>147</v>
      </c>
      <c r="E233" s="156" t="s">
        <v>1</v>
      </c>
      <c r="F233" s="157" t="s">
        <v>149</v>
      </c>
      <c r="H233" s="158">
        <v>6</v>
      </c>
      <c r="I233" s="159"/>
      <c r="L233" s="155"/>
      <c r="M233" s="160"/>
      <c r="T233" s="161"/>
      <c r="AT233" s="156" t="s">
        <v>147</v>
      </c>
      <c r="AU233" s="156" t="s">
        <v>145</v>
      </c>
      <c r="AV233" s="13" t="s">
        <v>144</v>
      </c>
      <c r="AW233" s="13" t="s">
        <v>30</v>
      </c>
      <c r="AX233" s="13" t="s">
        <v>81</v>
      </c>
      <c r="AY233" s="156" t="s">
        <v>137</v>
      </c>
    </row>
    <row r="234" spans="2:65" s="1" customFormat="1" ht="24.2" customHeight="1">
      <c r="B234" s="132"/>
      <c r="C234" s="133" t="s">
        <v>296</v>
      </c>
      <c r="D234" s="133" t="s">
        <v>140</v>
      </c>
      <c r="E234" s="134" t="s">
        <v>297</v>
      </c>
      <c r="F234" s="135" t="s">
        <v>298</v>
      </c>
      <c r="G234" s="136" t="s">
        <v>155</v>
      </c>
      <c r="H234" s="137">
        <v>96</v>
      </c>
      <c r="I234" s="138"/>
      <c r="J234" s="139">
        <f>ROUND(I234*H234,2)</f>
        <v>0</v>
      </c>
      <c r="K234" s="140"/>
      <c r="L234" s="31"/>
      <c r="M234" s="141" t="s">
        <v>1</v>
      </c>
      <c r="N234" s="142" t="s">
        <v>39</v>
      </c>
      <c r="P234" s="143">
        <f>O234*H234</f>
        <v>0</v>
      </c>
      <c r="Q234" s="143">
        <v>0</v>
      </c>
      <c r="R234" s="143">
        <f>Q234*H234</f>
        <v>0</v>
      </c>
      <c r="S234" s="143">
        <v>1.4999999999999999E-2</v>
      </c>
      <c r="T234" s="144">
        <f>S234*H234</f>
        <v>1.44</v>
      </c>
      <c r="AR234" s="145" t="s">
        <v>144</v>
      </c>
      <c r="AT234" s="145" t="s">
        <v>140</v>
      </c>
      <c r="AU234" s="145" t="s">
        <v>145</v>
      </c>
      <c r="AY234" s="16" t="s">
        <v>137</v>
      </c>
      <c r="BE234" s="146">
        <f>IF(N234="základní",J234,0)</f>
        <v>0</v>
      </c>
      <c r="BF234" s="146">
        <f>IF(N234="snížená",J234,0)</f>
        <v>0</v>
      </c>
      <c r="BG234" s="146">
        <f>IF(N234="zákl. přenesená",J234,0)</f>
        <v>0</v>
      </c>
      <c r="BH234" s="146">
        <f>IF(N234="sníž. přenesená",J234,0)</f>
        <v>0</v>
      </c>
      <c r="BI234" s="146">
        <f>IF(N234="nulová",J234,0)</f>
        <v>0</v>
      </c>
      <c r="BJ234" s="16" t="s">
        <v>145</v>
      </c>
      <c r="BK234" s="146">
        <f>ROUND(I234*H234,2)</f>
        <v>0</v>
      </c>
      <c r="BL234" s="16" t="s">
        <v>144</v>
      </c>
      <c r="BM234" s="145" t="s">
        <v>299</v>
      </c>
    </row>
    <row r="235" spans="2:65" s="12" customFormat="1">
      <c r="B235" s="147"/>
      <c r="D235" s="148" t="s">
        <v>147</v>
      </c>
      <c r="E235" s="149" t="s">
        <v>1</v>
      </c>
      <c r="F235" s="150" t="s">
        <v>192</v>
      </c>
      <c r="H235" s="151">
        <v>96</v>
      </c>
      <c r="I235" s="152"/>
      <c r="L235" s="147"/>
      <c r="M235" s="153"/>
      <c r="T235" s="154"/>
      <c r="AT235" s="149" t="s">
        <v>147</v>
      </c>
      <c r="AU235" s="149" t="s">
        <v>145</v>
      </c>
      <c r="AV235" s="12" t="s">
        <v>145</v>
      </c>
      <c r="AW235" s="12" t="s">
        <v>30</v>
      </c>
      <c r="AX235" s="12" t="s">
        <v>73</v>
      </c>
      <c r="AY235" s="149" t="s">
        <v>137</v>
      </c>
    </row>
    <row r="236" spans="2:65" s="13" customFormat="1">
      <c r="B236" s="155"/>
      <c r="D236" s="148" t="s">
        <v>147</v>
      </c>
      <c r="E236" s="156" t="s">
        <v>1</v>
      </c>
      <c r="F236" s="157" t="s">
        <v>149</v>
      </c>
      <c r="H236" s="158">
        <v>96</v>
      </c>
      <c r="I236" s="159"/>
      <c r="L236" s="155"/>
      <c r="M236" s="160"/>
      <c r="T236" s="161"/>
      <c r="AT236" s="156" t="s">
        <v>147</v>
      </c>
      <c r="AU236" s="156" t="s">
        <v>145</v>
      </c>
      <c r="AV236" s="13" t="s">
        <v>144</v>
      </c>
      <c r="AW236" s="13" t="s">
        <v>30</v>
      </c>
      <c r="AX236" s="13" t="s">
        <v>81</v>
      </c>
      <c r="AY236" s="156" t="s">
        <v>137</v>
      </c>
    </row>
    <row r="237" spans="2:65" s="1" customFormat="1" ht="24.2" customHeight="1">
      <c r="B237" s="132"/>
      <c r="C237" s="133" t="s">
        <v>300</v>
      </c>
      <c r="D237" s="133" t="s">
        <v>140</v>
      </c>
      <c r="E237" s="134" t="s">
        <v>301</v>
      </c>
      <c r="F237" s="135" t="s">
        <v>302</v>
      </c>
      <c r="G237" s="136" t="s">
        <v>276</v>
      </c>
      <c r="H237" s="137">
        <v>1.2</v>
      </c>
      <c r="I237" s="138"/>
      <c r="J237" s="139">
        <f>ROUND(I237*H237,2)</f>
        <v>0</v>
      </c>
      <c r="K237" s="140"/>
      <c r="L237" s="31"/>
      <c r="M237" s="141" t="s">
        <v>1</v>
      </c>
      <c r="N237" s="142" t="s">
        <v>39</v>
      </c>
      <c r="P237" s="143">
        <f>O237*H237</f>
        <v>0</v>
      </c>
      <c r="Q237" s="143">
        <v>1.47E-3</v>
      </c>
      <c r="R237" s="143">
        <f>Q237*H237</f>
        <v>1.7639999999999999E-3</v>
      </c>
      <c r="S237" s="143">
        <v>3.9E-2</v>
      </c>
      <c r="T237" s="144">
        <f>S237*H237</f>
        <v>4.6800000000000001E-2</v>
      </c>
      <c r="AR237" s="145" t="s">
        <v>144</v>
      </c>
      <c r="AT237" s="145" t="s">
        <v>140</v>
      </c>
      <c r="AU237" s="145" t="s">
        <v>145</v>
      </c>
      <c r="AY237" s="16" t="s">
        <v>137</v>
      </c>
      <c r="BE237" s="146">
        <f>IF(N237="základní",J237,0)</f>
        <v>0</v>
      </c>
      <c r="BF237" s="146">
        <f>IF(N237="snížená",J237,0)</f>
        <v>0</v>
      </c>
      <c r="BG237" s="146">
        <f>IF(N237="zákl. přenesená",J237,0)</f>
        <v>0</v>
      </c>
      <c r="BH237" s="146">
        <f>IF(N237="sníž. přenesená",J237,0)</f>
        <v>0</v>
      </c>
      <c r="BI237" s="146">
        <f>IF(N237="nulová",J237,0)</f>
        <v>0</v>
      </c>
      <c r="BJ237" s="16" t="s">
        <v>145</v>
      </c>
      <c r="BK237" s="146">
        <f>ROUND(I237*H237,2)</f>
        <v>0</v>
      </c>
      <c r="BL237" s="16" t="s">
        <v>144</v>
      </c>
      <c r="BM237" s="145" t="s">
        <v>303</v>
      </c>
    </row>
    <row r="238" spans="2:65" s="12" customFormat="1">
      <c r="B238" s="147"/>
      <c r="D238" s="148" t="s">
        <v>147</v>
      </c>
      <c r="E238" s="149" t="s">
        <v>1</v>
      </c>
      <c r="F238" s="150" t="s">
        <v>304</v>
      </c>
      <c r="H238" s="151">
        <v>1.2</v>
      </c>
      <c r="I238" s="152"/>
      <c r="L238" s="147"/>
      <c r="M238" s="153"/>
      <c r="T238" s="154"/>
      <c r="AT238" s="149" t="s">
        <v>147</v>
      </c>
      <c r="AU238" s="149" t="s">
        <v>145</v>
      </c>
      <c r="AV238" s="12" t="s">
        <v>145</v>
      </c>
      <c r="AW238" s="12" t="s">
        <v>30</v>
      </c>
      <c r="AX238" s="12" t="s">
        <v>73</v>
      </c>
      <c r="AY238" s="149" t="s">
        <v>137</v>
      </c>
    </row>
    <row r="239" spans="2:65" s="13" customFormat="1">
      <c r="B239" s="155"/>
      <c r="D239" s="148" t="s">
        <v>147</v>
      </c>
      <c r="E239" s="156" t="s">
        <v>1</v>
      </c>
      <c r="F239" s="157" t="s">
        <v>149</v>
      </c>
      <c r="H239" s="158">
        <v>1.2</v>
      </c>
      <c r="I239" s="159"/>
      <c r="L239" s="155"/>
      <c r="M239" s="160"/>
      <c r="T239" s="161"/>
      <c r="AT239" s="156" t="s">
        <v>147</v>
      </c>
      <c r="AU239" s="156" t="s">
        <v>145</v>
      </c>
      <c r="AV239" s="13" t="s">
        <v>144</v>
      </c>
      <c r="AW239" s="13" t="s">
        <v>30</v>
      </c>
      <c r="AX239" s="13" t="s">
        <v>81</v>
      </c>
      <c r="AY239" s="156" t="s">
        <v>137</v>
      </c>
    </row>
    <row r="240" spans="2:65" s="1" customFormat="1" ht="24.2" customHeight="1">
      <c r="B240" s="132"/>
      <c r="C240" s="133" t="s">
        <v>305</v>
      </c>
      <c r="D240" s="133" t="s">
        <v>140</v>
      </c>
      <c r="E240" s="134" t="s">
        <v>306</v>
      </c>
      <c r="F240" s="135" t="s">
        <v>307</v>
      </c>
      <c r="G240" s="136" t="s">
        <v>143</v>
      </c>
      <c r="H240" s="137">
        <v>183.12</v>
      </c>
      <c r="I240" s="138"/>
      <c r="J240" s="139">
        <f>ROUND(I240*H240,2)</f>
        <v>0</v>
      </c>
      <c r="K240" s="140"/>
      <c r="L240" s="31"/>
      <c r="M240" s="141" t="s">
        <v>1</v>
      </c>
      <c r="N240" s="142" t="s">
        <v>39</v>
      </c>
      <c r="P240" s="143">
        <f>O240*H240</f>
        <v>0</v>
      </c>
      <c r="Q240" s="143">
        <v>0</v>
      </c>
      <c r="R240" s="143">
        <f>Q240*H240</f>
        <v>0</v>
      </c>
      <c r="S240" s="143">
        <v>6.8000000000000005E-2</v>
      </c>
      <c r="T240" s="144">
        <f>S240*H240</f>
        <v>12.452160000000001</v>
      </c>
      <c r="AR240" s="145" t="s">
        <v>144</v>
      </c>
      <c r="AT240" s="145" t="s">
        <v>140</v>
      </c>
      <c r="AU240" s="145" t="s">
        <v>145</v>
      </c>
      <c r="AY240" s="16" t="s">
        <v>137</v>
      </c>
      <c r="BE240" s="146">
        <f>IF(N240="základní",J240,0)</f>
        <v>0</v>
      </c>
      <c r="BF240" s="146">
        <f>IF(N240="snížená",J240,0)</f>
        <v>0</v>
      </c>
      <c r="BG240" s="146">
        <f>IF(N240="zákl. přenesená",J240,0)</f>
        <v>0</v>
      </c>
      <c r="BH240" s="146">
        <f>IF(N240="sníž. přenesená",J240,0)</f>
        <v>0</v>
      </c>
      <c r="BI240" s="146">
        <f>IF(N240="nulová",J240,0)</f>
        <v>0</v>
      </c>
      <c r="BJ240" s="16" t="s">
        <v>145</v>
      </c>
      <c r="BK240" s="146">
        <f>ROUND(I240*H240,2)</f>
        <v>0</v>
      </c>
      <c r="BL240" s="16" t="s">
        <v>144</v>
      </c>
      <c r="BM240" s="145" t="s">
        <v>308</v>
      </c>
    </row>
    <row r="241" spans="2:65" s="12" customFormat="1">
      <c r="B241" s="147"/>
      <c r="D241" s="148" t="s">
        <v>147</v>
      </c>
      <c r="E241" s="149" t="s">
        <v>1</v>
      </c>
      <c r="F241" s="150" t="s">
        <v>309</v>
      </c>
      <c r="H241" s="151">
        <v>183.12</v>
      </c>
      <c r="I241" s="152"/>
      <c r="L241" s="147"/>
      <c r="M241" s="153"/>
      <c r="T241" s="154"/>
      <c r="AT241" s="149" t="s">
        <v>147</v>
      </c>
      <c r="AU241" s="149" t="s">
        <v>145</v>
      </c>
      <c r="AV241" s="12" t="s">
        <v>145</v>
      </c>
      <c r="AW241" s="12" t="s">
        <v>30</v>
      </c>
      <c r="AX241" s="12" t="s">
        <v>73</v>
      </c>
      <c r="AY241" s="149" t="s">
        <v>137</v>
      </c>
    </row>
    <row r="242" spans="2:65" s="13" customFormat="1">
      <c r="B242" s="155"/>
      <c r="D242" s="148" t="s">
        <v>147</v>
      </c>
      <c r="E242" s="156" t="s">
        <v>1</v>
      </c>
      <c r="F242" s="157" t="s">
        <v>149</v>
      </c>
      <c r="H242" s="158">
        <v>183.12</v>
      </c>
      <c r="I242" s="159"/>
      <c r="L242" s="155"/>
      <c r="M242" s="160"/>
      <c r="T242" s="161"/>
      <c r="AT242" s="156" t="s">
        <v>147</v>
      </c>
      <c r="AU242" s="156" t="s">
        <v>145</v>
      </c>
      <c r="AV242" s="13" t="s">
        <v>144</v>
      </c>
      <c r="AW242" s="13" t="s">
        <v>30</v>
      </c>
      <c r="AX242" s="13" t="s">
        <v>81</v>
      </c>
      <c r="AY242" s="156" t="s">
        <v>137</v>
      </c>
    </row>
    <row r="243" spans="2:65" s="1" customFormat="1" ht="16.5" customHeight="1">
      <c r="B243" s="132"/>
      <c r="C243" s="133" t="s">
        <v>310</v>
      </c>
      <c r="D243" s="133" t="s">
        <v>140</v>
      </c>
      <c r="E243" s="134" t="s">
        <v>311</v>
      </c>
      <c r="F243" s="135" t="s">
        <v>312</v>
      </c>
      <c r="G243" s="136" t="s">
        <v>205</v>
      </c>
      <c r="H243" s="137">
        <v>1</v>
      </c>
      <c r="I243" s="138"/>
      <c r="J243" s="139">
        <f>ROUND(I243*H243,2)</f>
        <v>0</v>
      </c>
      <c r="K243" s="140"/>
      <c r="L243" s="31"/>
      <c r="M243" s="141" t="s">
        <v>1</v>
      </c>
      <c r="N243" s="142" t="s">
        <v>39</v>
      </c>
      <c r="P243" s="143">
        <f>O243*H243</f>
        <v>0</v>
      </c>
      <c r="Q243" s="143">
        <v>0</v>
      </c>
      <c r="R243" s="143">
        <f>Q243*H243</f>
        <v>0</v>
      </c>
      <c r="S243" s="143">
        <v>0</v>
      </c>
      <c r="T243" s="144">
        <f>S243*H243</f>
        <v>0</v>
      </c>
      <c r="AR243" s="145" t="s">
        <v>144</v>
      </c>
      <c r="AT243" s="145" t="s">
        <v>140</v>
      </c>
      <c r="AU243" s="145" t="s">
        <v>145</v>
      </c>
      <c r="AY243" s="16" t="s">
        <v>137</v>
      </c>
      <c r="BE243" s="146">
        <f>IF(N243="základní",J243,0)</f>
        <v>0</v>
      </c>
      <c r="BF243" s="146">
        <f>IF(N243="snížená",J243,0)</f>
        <v>0</v>
      </c>
      <c r="BG243" s="146">
        <f>IF(N243="zákl. přenesená",J243,0)</f>
        <v>0</v>
      </c>
      <c r="BH243" s="146">
        <f>IF(N243="sníž. přenesená",J243,0)</f>
        <v>0</v>
      </c>
      <c r="BI243" s="146">
        <f>IF(N243="nulová",J243,0)</f>
        <v>0</v>
      </c>
      <c r="BJ243" s="16" t="s">
        <v>145</v>
      </c>
      <c r="BK243" s="146">
        <f>ROUND(I243*H243,2)</f>
        <v>0</v>
      </c>
      <c r="BL243" s="16" t="s">
        <v>144</v>
      </c>
      <c r="BM243" s="145" t="s">
        <v>313</v>
      </c>
    </row>
    <row r="244" spans="2:65" s="1" customFormat="1" ht="24.2" customHeight="1">
      <c r="B244" s="132"/>
      <c r="C244" s="133" t="s">
        <v>314</v>
      </c>
      <c r="D244" s="133" t="s">
        <v>140</v>
      </c>
      <c r="E244" s="134" t="s">
        <v>315</v>
      </c>
      <c r="F244" s="135" t="s">
        <v>316</v>
      </c>
      <c r="G244" s="136" t="s">
        <v>205</v>
      </c>
      <c r="H244" s="137">
        <v>1</v>
      </c>
      <c r="I244" s="138"/>
      <c r="J244" s="139">
        <f>ROUND(I244*H244,2)</f>
        <v>0</v>
      </c>
      <c r="K244" s="140"/>
      <c r="L244" s="31"/>
      <c r="M244" s="141" t="s">
        <v>1</v>
      </c>
      <c r="N244" s="142" t="s">
        <v>39</v>
      </c>
      <c r="P244" s="143">
        <f>O244*H244</f>
        <v>0</v>
      </c>
      <c r="Q244" s="143">
        <v>0</v>
      </c>
      <c r="R244" s="143">
        <f>Q244*H244</f>
        <v>0</v>
      </c>
      <c r="S244" s="143">
        <v>0</v>
      </c>
      <c r="T244" s="144">
        <f>S244*H244</f>
        <v>0</v>
      </c>
      <c r="AR244" s="145" t="s">
        <v>144</v>
      </c>
      <c r="AT244" s="145" t="s">
        <v>140</v>
      </c>
      <c r="AU244" s="145" t="s">
        <v>145</v>
      </c>
      <c r="AY244" s="16" t="s">
        <v>137</v>
      </c>
      <c r="BE244" s="146">
        <f>IF(N244="základní",J244,0)</f>
        <v>0</v>
      </c>
      <c r="BF244" s="146">
        <f>IF(N244="snížená",J244,0)</f>
        <v>0</v>
      </c>
      <c r="BG244" s="146">
        <f>IF(N244="zákl. přenesená",J244,0)</f>
        <v>0</v>
      </c>
      <c r="BH244" s="146">
        <f>IF(N244="sníž. přenesená",J244,0)</f>
        <v>0</v>
      </c>
      <c r="BI244" s="146">
        <f>IF(N244="nulová",J244,0)</f>
        <v>0</v>
      </c>
      <c r="BJ244" s="16" t="s">
        <v>145</v>
      </c>
      <c r="BK244" s="146">
        <f>ROUND(I244*H244,2)</f>
        <v>0</v>
      </c>
      <c r="BL244" s="16" t="s">
        <v>144</v>
      </c>
      <c r="BM244" s="145" t="s">
        <v>317</v>
      </c>
    </row>
    <row r="245" spans="2:65" s="11" customFormat="1" ht="22.9" customHeight="1">
      <c r="B245" s="120"/>
      <c r="D245" s="121" t="s">
        <v>72</v>
      </c>
      <c r="E245" s="130" t="s">
        <v>318</v>
      </c>
      <c r="F245" s="130" t="s">
        <v>319</v>
      </c>
      <c r="I245" s="123"/>
      <c r="J245" s="131">
        <f>BK245</f>
        <v>0</v>
      </c>
      <c r="L245" s="120"/>
      <c r="M245" s="125"/>
      <c r="P245" s="126">
        <f>SUM(P246:P258)</f>
        <v>0</v>
      </c>
      <c r="R245" s="126">
        <f>SUM(R246:R258)</f>
        <v>0</v>
      </c>
      <c r="T245" s="127">
        <f>SUM(T246:T258)</f>
        <v>0</v>
      </c>
      <c r="AR245" s="121" t="s">
        <v>81</v>
      </c>
      <c r="AT245" s="128" t="s">
        <v>72</v>
      </c>
      <c r="AU245" s="128" t="s">
        <v>81</v>
      </c>
      <c r="AY245" s="121" t="s">
        <v>137</v>
      </c>
      <c r="BK245" s="129">
        <f>SUM(BK246:BK258)</f>
        <v>0</v>
      </c>
    </row>
    <row r="246" spans="2:65" s="1" customFormat="1" ht="24.2" customHeight="1">
      <c r="B246" s="132"/>
      <c r="C246" s="133" t="s">
        <v>320</v>
      </c>
      <c r="D246" s="133" t="s">
        <v>140</v>
      </c>
      <c r="E246" s="134" t="s">
        <v>321</v>
      </c>
      <c r="F246" s="135" t="s">
        <v>322</v>
      </c>
      <c r="G246" s="136" t="s">
        <v>200</v>
      </c>
      <c r="H246" s="137">
        <v>39.67</v>
      </c>
      <c r="I246" s="138"/>
      <c r="J246" s="139">
        <f>ROUND(I246*H246,2)</f>
        <v>0</v>
      </c>
      <c r="K246" s="140"/>
      <c r="L246" s="31"/>
      <c r="M246" s="141" t="s">
        <v>1</v>
      </c>
      <c r="N246" s="142" t="s">
        <v>39</v>
      </c>
      <c r="P246" s="143">
        <f>O246*H246</f>
        <v>0</v>
      </c>
      <c r="Q246" s="143">
        <v>0</v>
      </c>
      <c r="R246" s="143">
        <f>Q246*H246</f>
        <v>0</v>
      </c>
      <c r="S246" s="143">
        <v>0</v>
      </c>
      <c r="T246" s="144">
        <f>S246*H246</f>
        <v>0</v>
      </c>
      <c r="AR246" s="145" t="s">
        <v>144</v>
      </c>
      <c r="AT246" s="145" t="s">
        <v>140</v>
      </c>
      <c r="AU246" s="145" t="s">
        <v>145</v>
      </c>
      <c r="AY246" s="16" t="s">
        <v>137</v>
      </c>
      <c r="BE246" s="146">
        <f>IF(N246="základní",J246,0)</f>
        <v>0</v>
      </c>
      <c r="BF246" s="146">
        <f>IF(N246="snížená",J246,0)</f>
        <v>0</v>
      </c>
      <c r="BG246" s="146">
        <f>IF(N246="zákl. přenesená",J246,0)</f>
        <v>0</v>
      </c>
      <c r="BH246" s="146">
        <f>IF(N246="sníž. přenesená",J246,0)</f>
        <v>0</v>
      </c>
      <c r="BI246" s="146">
        <f>IF(N246="nulová",J246,0)</f>
        <v>0</v>
      </c>
      <c r="BJ246" s="16" t="s">
        <v>145</v>
      </c>
      <c r="BK246" s="146">
        <f>ROUND(I246*H246,2)</f>
        <v>0</v>
      </c>
      <c r="BL246" s="16" t="s">
        <v>144</v>
      </c>
      <c r="BM246" s="145" t="s">
        <v>323</v>
      </c>
    </row>
    <row r="247" spans="2:65" s="1" customFormat="1" ht="24.2" customHeight="1">
      <c r="B247" s="132"/>
      <c r="C247" s="133" t="s">
        <v>324</v>
      </c>
      <c r="D247" s="133" t="s">
        <v>140</v>
      </c>
      <c r="E247" s="134" t="s">
        <v>325</v>
      </c>
      <c r="F247" s="135" t="s">
        <v>326</v>
      </c>
      <c r="G247" s="136" t="s">
        <v>200</v>
      </c>
      <c r="H247" s="137">
        <v>39.67</v>
      </c>
      <c r="I247" s="138"/>
      <c r="J247" s="139">
        <f>ROUND(I247*H247,2)</f>
        <v>0</v>
      </c>
      <c r="K247" s="140"/>
      <c r="L247" s="31"/>
      <c r="M247" s="141" t="s">
        <v>1</v>
      </c>
      <c r="N247" s="142" t="s">
        <v>39</v>
      </c>
      <c r="P247" s="143">
        <f>O247*H247</f>
        <v>0</v>
      </c>
      <c r="Q247" s="143">
        <v>0</v>
      </c>
      <c r="R247" s="143">
        <f>Q247*H247</f>
        <v>0</v>
      </c>
      <c r="S247" s="143">
        <v>0</v>
      </c>
      <c r="T247" s="144">
        <f>S247*H247</f>
        <v>0</v>
      </c>
      <c r="AR247" s="145" t="s">
        <v>144</v>
      </c>
      <c r="AT247" s="145" t="s">
        <v>140</v>
      </c>
      <c r="AU247" s="145" t="s">
        <v>145</v>
      </c>
      <c r="AY247" s="16" t="s">
        <v>137</v>
      </c>
      <c r="BE247" s="146">
        <f>IF(N247="základní",J247,0)</f>
        <v>0</v>
      </c>
      <c r="BF247" s="146">
        <f>IF(N247="snížená",J247,0)</f>
        <v>0</v>
      </c>
      <c r="BG247" s="146">
        <f>IF(N247="zákl. přenesená",J247,0)</f>
        <v>0</v>
      </c>
      <c r="BH247" s="146">
        <f>IF(N247="sníž. přenesená",J247,0)</f>
        <v>0</v>
      </c>
      <c r="BI247" s="146">
        <f>IF(N247="nulová",J247,0)</f>
        <v>0</v>
      </c>
      <c r="BJ247" s="16" t="s">
        <v>145</v>
      </c>
      <c r="BK247" s="146">
        <f>ROUND(I247*H247,2)</f>
        <v>0</v>
      </c>
      <c r="BL247" s="16" t="s">
        <v>144</v>
      </c>
      <c r="BM247" s="145" t="s">
        <v>327</v>
      </c>
    </row>
    <row r="248" spans="2:65" s="1" customFormat="1" ht="24.2" customHeight="1">
      <c r="B248" s="132"/>
      <c r="C248" s="133" t="s">
        <v>328</v>
      </c>
      <c r="D248" s="133" t="s">
        <v>140</v>
      </c>
      <c r="E248" s="134" t="s">
        <v>329</v>
      </c>
      <c r="F248" s="135" t="s">
        <v>330</v>
      </c>
      <c r="G248" s="136" t="s">
        <v>200</v>
      </c>
      <c r="H248" s="137">
        <v>753.73</v>
      </c>
      <c r="I248" s="138"/>
      <c r="J248" s="139">
        <f>ROUND(I248*H248,2)</f>
        <v>0</v>
      </c>
      <c r="K248" s="140"/>
      <c r="L248" s="31"/>
      <c r="M248" s="141" t="s">
        <v>1</v>
      </c>
      <c r="N248" s="142" t="s">
        <v>39</v>
      </c>
      <c r="P248" s="143">
        <f>O248*H248</f>
        <v>0</v>
      </c>
      <c r="Q248" s="143">
        <v>0</v>
      </c>
      <c r="R248" s="143">
        <f>Q248*H248</f>
        <v>0</v>
      </c>
      <c r="S248" s="143">
        <v>0</v>
      </c>
      <c r="T248" s="144">
        <f>S248*H248</f>
        <v>0</v>
      </c>
      <c r="AR248" s="145" t="s">
        <v>144</v>
      </c>
      <c r="AT248" s="145" t="s">
        <v>140</v>
      </c>
      <c r="AU248" s="145" t="s">
        <v>145</v>
      </c>
      <c r="AY248" s="16" t="s">
        <v>137</v>
      </c>
      <c r="BE248" s="146">
        <f>IF(N248="základní",J248,0)</f>
        <v>0</v>
      </c>
      <c r="BF248" s="146">
        <f>IF(N248="snížená",J248,0)</f>
        <v>0</v>
      </c>
      <c r="BG248" s="146">
        <f>IF(N248="zákl. přenesená",J248,0)</f>
        <v>0</v>
      </c>
      <c r="BH248" s="146">
        <f>IF(N248="sníž. přenesená",J248,0)</f>
        <v>0</v>
      </c>
      <c r="BI248" s="146">
        <f>IF(N248="nulová",J248,0)</f>
        <v>0</v>
      </c>
      <c r="BJ248" s="16" t="s">
        <v>145</v>
      </c>
      <c r="BK248" s="146">
        <f>ROUND(I248*H248,2)</f>
        <v>0</v>
      </c>
      <c r="BL248" s="16" t="s">
        <v>144</v>
      </c>
      <c r="BM248" s="145" t="s">
        <v>331</v>
      </c>
    </row>
    <row r="249" spans="2:65" s="12" customFormat="1">
      <c r="B249" s="147"/>
      <c r="D249" s="148" t="s">
        <v>147</v>
      </c>
      <c r="F249" s="150" t="s">
        <v>332</v>
      </c>
      <c r="H249" s="151">
        <v>753.73</v>
      </c>
      <c r="I249" s="152"/>
      <c r="L249" s="147"/>
      <c r="M249" s="153"/>
      <c r="T249" s="154"/>
      <c r="AT249" s="149" t="s">
        <v>147</v>
      </c>
      <c r="AU249" s="149" t="s">
        <v>145</v>
      </c>
      <c r="AV249" s="12" t="s">
        <v>145</v>
      </c>
      <c r="AW249" s="12" t="s">
        <v>3</v>
      </c>
      <c r="AX249" s="12" t="s">
        <v>81</v>
      </c>
      <c r="AY249" s="149" t="s">
        <v>137</v>
      </c>
    </row>
    <row r="250" spans="2:65" s="1" customFormat="1" ht="37.9" customHeight="1">
      <c r="B250" s="132"/>
      <c r="C250" s="133" t="s">
        <v>333</v>
      </c>
      <c r="D250" s="133" t="s">
        <v>140</v>
      </c>
      <c r="E250" s="134" t="s">
        <v>334</v>
      </c>
      <c r="F250" s="135" t="s">
        <v>335</v>
      </c>
      <c r="G250" s="136" t="s">
        <v>200</v>
      </c>
      <c r="H250" s="137">
        <v>6.077</v>
      </c>
      <c r="I250" s="138"/>
      <c r="J250" s="139">
        <f>ROUND(I250*H250,2)</f>
        <v>0</v>
      </c>
      <c r="K250" s="140"/>
      <c r="L250" s="31"/>
      <c r="M250" s="141" t="s">
        <v>1</v>
      </c>
      <c r="N250" s="142" t="s">
        <v>39</v>
      </c>
      <c r="P250" s="143">
        <f>O250*H250</f>
        <v>0</v>
      </c>
      <c r="Q250" s="143">
        <v>0</v>
      </c>
      <c r="R250" s="143">
        <f>Q250*H250</f>
        <v>0</v>
      </c>
      <c r="S250" s="143">
        <v>0</v>
      </c>
      <c r="T250" s="144">
        <f>S250*H250</f>
        <v>0</v>
      </c>
      <c r="AR250" s="145" t="s">
        <v>144</v>
      </c>
      <c r="AT250" s="145" t="s">
        <v>140</v>
      </c>
      <c r="AU250" s="145" t="s">
        <v>145</v>
      </c>
      <c r="AY250" s="16" t="s">
        <v>137</v>
      </c>
      <c r="BE250" s="146">
        <f>IF(N250="základní",J250,0)</f>
        <v>0</v>
      </c>
      <c r="BF250" s="146">
        <f>IF(N250="snížená",J250,0)</f>
        <v>0</v>
      </c>
      <c r="BG250" s="146">
        <f>IF(N250="zákl. přenesená",J250,0)</f>
        <v>0</v>
      </c>
      <c r="BH250" s="146">
        <f>IF(N250="sníž. přenesená",J250,0)</f>
        <v>0</v>
      </c>
      <c r="BI250" s="146">
        <f>IF(N250="nulová",J250,0)</f>
        <v>0</v>
      </c>
      <c r="BJ250" s="16" t="s">
        <v>145</v>
      </c>
      <c r="BK250" s="146">
        <f>ROUND(I250*H250,2)</f>
        <v>0</v>
      </c>
      <c r="BL250" s="16" t="s">
        <v>144</v>
      </c>
      <c r="BM250" s="145" t="s">
        <v>336</v>
      </c>
    </row>
    <row r="251" spans="2:65" s="12" customFormat="1">
      <c r="B251" s="147"/>
      <c r="D251" s="148" t="s">
        <v>147</v>
      </c>
      <c r="E251" s="149" t="s">
        <v>1</v>
      </c>
      <c r="F251" s="150" t="s">
        <v>337</v>
      </c>
      <c r="H251" s="151">
        <v>6.077</v>
      </c>
      <c r="I251" s="152"/>
      <c r="L251" s="147"/>
      <c r="M251" s="153"/>
      <c r="T251" s="154"/>
      <c r="AT251" s="149" t="s">
        <v>147</v>
      </c>
      <c r="AU251" s="149" t="s">
        <v>145</v>
      </c>
      <c r="AV251" s="12" t="s">
        <v>145</v>
      </c>
      <c r="AW251" s="12" t="s">
        <v>30</v>
      </c>
      <c r="AX251" s="12" t="s">
        <v>73</v>
      </c>
      <c r="AY251" s="149" t="s">
        <v>137</v>
      </c>
    </row>
    <row r="252" spans="2:65" s="13" customFormat="1">
      <c r="B252" s="155"/>
      <c r="D252" s="148" t="s">
        <v>147</v>
      </c>
      <c r="E252" s="156" t="s">
        <v>1</v>
      </c>
      <c r="F252" s="157" t="s">
        <v>149</v>
      </c>
      <c r="H252" s="158">
        <v>6.077</v>
      </c>
      <c r="I252" s="159"/>
      <c r="L252" s="155"/>
      <c r="M252" s="160"/>
      <c r="T252" s="161"/>
      <c r="AT252" s="156" t="s">
        <v>147</v>
      </c>
      <c r="AU252" s="156" t="s">
        <v>145</v>
      </c>
      <c r="AV252" s="13" t="s">
        <v>144</v>
      </c>
      <c r="AW252" s="13" t="s">
        <v>30</v>
      </c>
      <c r="AX252" s="13" t="s">
        <v>81</v>
      </c>
      <c r="AY252" s="156" t="s">
        <v>137</v>
      </c>
    </row>
    <row r="253" spans="2:65" s="1" customFormat="1" ht="33" customHeight="1">
      <c r="B253" s="132"/>
      <c r="C253" s="133" t="s">
        <v>338</v>
      </c>
      <c r="D253" s="133" t="s">
        <v>140</v>
      </c>
      <c r="E253" s="134" t="s">
        <v>339</v>
      </c>
      <c r="F253" s="135" t="s">
        <v>340</v>
      </c>
      <c r="G253" s="136" t="s">
        <v>200</v>
      </c>
      <c r="H253" s="137">
        <v>3.2850000000000001</v>
      </c>
      <c r="I253" s="138"/>
      <c r="J253" s="139">
        <f>ROUND(I253*H253,2)</f>
        <v>0</v>
      </c>
      <c r="K253" s="140"/>
      <c r="L253" s="31"/>
      <c r="M253" s="141" t="s">
        <v>1</v>
      </c>
      <c r="N253" s="142" t="s">
        <v>39</v>
      </c>
      <c r="P253" s="143">
        <f>O253*H253</f>
        <v>0</v>
      </c>
      <c r="Q253" s="143">
        <v>0</v>
      </c>
      <c r="R253" s="143">
        <f>Q253*H253</f>
        <v>0</v>
      </c>
      <c r="S253" s="143">
        <v>0</v>
      </c>
      <c r="T253" s="144">
        <f>S253*H253</f>
        <v>0</v>
      </c>
      <c r="AR253" s="145" t="s">
        <v>144</v>
      </c>
      <c r="AT253" s="145" t="s">
        <v>140</v>
      </c>
      <c r="AU253" s="145" t="s">
        <v>145</v>
      </c>
      <c r="AY253" s="16" t="s">
        <v>137</v>
      </c>
      <c r="BE253" s="146">
        <f>IF(N253="základní",J253,0)</f>
        <v>0</v>
      </c>
      <c r="BF253" s="146">
        <f>IF(N253="snížená",J253,0)</f>
        <v>0</v>
      </c>
      <c r="BG253" s="146">
        <f>IF(N253="zákl. přenesená",J253,0)</f>
        <v>0</v>
      </c>
      <c r="BH253" s="146">
        <f>IF(N253="sníž. přenesená",J253,0)</f>
        <v>0</v>
      </c>
      <c r="BI253" s="146">
        <f>IF(N253="nulová",J253,0)</f>
        <v>0</v>
      </c>
      <c r="BJ253" s="16" t="s">
        <v>145</v>
      </c>
      <c r="BK253" s="146">
        <f>ROUND(I253*H253,2)</f>
        <v>0</v>
      </c>
      <c r="BL253" s="16" t="s">
        <v>144</v>
      </c>
      <c r="BM253" s="145" t="s">
        <v>341</v>
      </c>
    </row>
    <row r="254" spans="2:65" s="12" customFormat="1">
      <c r="B254" s="147"/>
      <c r="D254" s="148" t="s">
        <v>147</v>
      </c>
      <c r="E254" s="149" t="s">
        <v>1</v>
      </c>
      <c r="F254" s="150" t="s">
        <v>342</v>
      </c>
      <c r="H254" s="151">
        <v>3.2850000000000001</v>
      </c>
      <c r="I254" s="152"/>
      <c r="L254" s="147"/>
      <c r="M254" s="153"/>
      <c r="T254" s="154"/>
      <c r="AT254" s="149" t="s">
        <v>147</v>
      </c>
      <c r="AU254" s="149" t="s">
        <v>145</v>
      </c>
      <c r="AV254" s="12" t="s">
        <v>145</v>
      </c>
      <c r="AW254" s="12" t="s">
        <v>30</v>
      </c>
      <c r="AX254" s="12" t="s">
        <v>73</v>
      </c>
      <c r="AY254" s="149" t="s">
        <v>137</v>
      </c>
    </row>
    <row r="255" spans="2:65" s="13" customFormat="1">
      <c r="B255" s="155"/>
      <c r="D255" s="148" t="s">
        <v>147</v>
      </c>
      <c r="E255" s="156" t="s">
        <v>1</v>
      </c>
      <c r="F255" s="157" t="s">
        <v>149</v>
      </c>
      <c r="H255" s="158">
        <v>3.2850000000000001</v>
      </c>
      <c r="I255" s="159"/>
      <c r="L255" s="155"/>
      <c r="M255" s="160"/>
      <c r="T255" s="161"/>
      <c r="AT255" s="156" t="s">
        <v>147</v>
      </c>
      <c r="AU255" s="156" t="s">
        <v>145</v>
      </c>
      <c r="AV255" s="13" t="s">
        <v>144</v>
      </c>
      <c r="AW255" s="13" t="s">
        <v>30</v>
      </c>
      <c r="AX255" s="13" t="s">
        <v>81</v>
      </c>
      <c r="AY255" s="156" t="s">
        <v>137</v>
      </c>
    </row>
    <row r="256" spans="2:65" s="1" customFormat="1" ht="44.25" customHeight="1">
      <c r="B256" s="132"/>
      <c r="C256" s="133" t="s">
        <v>343</v>
      </c>
      <c r="D256" s="133" t="s">
        <v>140</v>
      </c>
      <c r="E256" s="134" t="s">
        <v>344</v>
      </c>
      <c r="F256" s="135" t="s">
        <v>345</v>
      </c>
      <c r="G256" s="136" t="s">
        <v>200</v>
      </c>
      <c r="H256" s="137">
        <v>30.457999999999998</v>
      </c>
      <c r="I256" s="138"/>
      <c r="J256" s="139">
        <f>ROUND(I256*H256,2)</f>
        <v>0</v>
      </c>
      <c r="K256" s="140"/>
      <c r="L256" s="31"/>
      <c r="M256" s="141" t="s">
        <v>1</v>
      </c>
      <c r="N256" s="142" t="s">
        <v>39</v>
      </c>
      <c r="P256" s="143">
        <f>O256*H256</f>
        <v>0</v>
      </c>
      <c r="Q256" s="143">
        <v>0</v>
      </c>
      <c r="R256" s="143">
        <f>Q256*H256</f>
        <v>0</v>
      </c>
      <c r="S256" s="143">
        <v>0</v>
      </c>
      <c r="T256" s="144">
        <f>S256*H256</f>
        <v>0</v>
      </c>
      <c r="AR256" s="145" t="s">
        <v>144</v>
      </c>
      <c r="AT256" s="145" t="s">
        <v>140</v>
      </c>
      <c r="AU256" s="145" t="s">
        <v>145</v>
      </c>
      <c r="AY256" s="16" t="s">
        <v>137</v>
      </c>
      <c r="BE256" s="146">
        <f>IF(N256="základní",J256,0)</f>
        <v>0</v>
      </c>
      <c r="BF256" s="146">
        <f>IF(N256="snížená",J256,0)</f>
        <v>0</v>
      </c>
      <c r="BG256" s="146">
        <f>IF(N256="zákl. přenesená",J256,0)</f>
        <v>0</v>
      </c>
      <c r="BH256" s="146">
        <f>IF(N256="sníž. přenesená",J256,0)</f>
        <v>0</v>
      </c>
      <c r="BI256" s="146">
        <f>IF(N256="nulová",J256,0)</f>
        <v>0</v>
      </c>
      <c r="BJ256" s="16" t="s">
        <v>145</v>
      </c>
      <c r="BK256" s="146">
        <f>ROUND(I256*H256,2)</f>
        <v>0</v>
      </c>
      <c r="BL256" s="16" t="s">
        <v>144</v>
      </c>
      <c r="BM256" s="145" t="s">
        <v>346</v>
      </c>
    </row>
    <row r="257" spans="2:65" s="12" customFormat="1">
      <c r="B257" s="147"/>
      <c r="D257" s="148" t="s">
        <v>147</v>
      </c>
      <c r="E257" s="149" t="s">
        <v>1</v>
      </c>
      <c r="F257" s="150" t="s">
        <v>347</v>
      </c>
      <c r="H257" s="151">
        <v>30.457999999999998</v>
      </c>
      <c r="I257" s="152"/>
      <c r="L257" s="147"/>
      <c r="M257" s="153"/>
      <c r="T257" s="154"/>
      <c r="AT257" s="149" t="s">
        <v>147</v>
      </c>
      <c r="AU257" s="149" t="s">
        <v>145</v>
      </c>
      <c r="AV257" s="12" t="s">
        <v>145</v>
      </c>
      <c r="AW257" s="12" t="s">
        <v>30</v>
      </c>
      <c r="AX257" s="12" t="s">
        <v>73</v>
      </c>
      <c r="AY257" s="149" t="s">
        <v>137</v>
      </c>
    </row>
    <row r="258" spans="2:65" s="13" customFormat="1">
      <c r="B258" s="155"/>
      <c r="D258" s="148" t="s">
        <v>147</v>
      </c>
      <c r="E258" s="156" t="s">
        <v>1</v>
      </c>
      <c r="F258" s="157" t="s">
        <v>149</v>
      </c>
      <c r="H258" s="158">
        <v>30.457999999999998</v>
      </c>
      <c r="I258" s="159"/>
      <c r="L258" s="155"/>
      <c r="M258" s="160"/>
      <c r="T258" s="161"/>
      <c r="AT258" s="156" t="s">
        <v>147</v>
      </c>
      <c r="AU258" s="156" t="s">
        <v>145</v>
      </c>
      <c r="AV258" s="13" t="s">
        <v>144</v>
      </c>
      <c r="AW258" s="13" t="s">
        <v>30</v>
      </c>
      <c r="AX258" s="13" t="s">
        <v>81</v>
      </c>
      <c r="AY258" s="156" t="s">
        <v>137</v>
      </c>
    </row>
    <row r="259" spans="2:65" s="11" customFormat="1" ht="22.9" customHeight="1">
      <c r="B259" s="120"/>
      <c r="D259" s="121" t="s">
        <v>72</v>
      </c>
      <c r="E259" s="130" t="s">
        <v>348</v>
      </c>
      <c r="F259" s="130" t="s">
        <v>349</v>
      </c>
      <c r="I259" s="123"/>
      <c r="J259" s="131">
        <f>BK259</f>
        <v>0</v>
      </c>
      <c r="L259" s="120"/>
      <c r="M259" s="125"/>
      <c r="P259" s="126">
        <f>P260</f>
        <v>0</v>
      </c>
      <c r="R259" s="126">
        <f>R260</f>
        <v>0</v>
      </c>
      <c r="T259" s="127">
        <f>T260</f>
        <v>0</v>
      </c>
      <c r="AR259" s="121" t="s">
        <v>81</v>
      </c>
      <c r="AT259" s="128" t="s">
        <v>72</v>
      </c>
      <c r="AU259" s="128" t="s">
        <v>81</v>
      </c>
      <c r="AY259" s="121" t="s">
        <v>137</v>
      </c>
      <c r="BK259" s="129">
        <f>BK260</f>
        <v>0</v>
      </c>
    </row>
    <row r="260" spans="2:65" s="1" customFormat="1" ht="16.5" customHeight="1">
      <c r="B260" s="132"/>
      <c r="C260" s="133" t="s">
        <v>350</v>
      </c>
      <c r="D260" s="133" t="s">
        <v>140</v>
      </c>
      <c r="E260" s="134" t="s">
        <v>351</v>
      </c>
      <c r="F260" s="135" t="s">
        <v>352</v>
      </c>
      <c r="G260" s="136" t="s">
        <v>200</v>
      </c>
      <c r="H260" s="137">
        <v>8.8650000000000002</v>
      </c>
      <c r="I260" s="138"/>
      <c r="J260" s="139">
        <f>ROUND(I260*H260,2)</f>
        <v>0</v>
      </c>
      <c r="K260" s="140"/>
      <c r="L260" s="31"/>
      <c r="M260" s="141" t="s">
        <v>1</v>
      </c>
      <c r="N260" s="142" t="s">
        <v>39</v>
      </c>
      <c r="P260" s="143">
        <f>O260*H260</f>
        <v>0</v>
      </c>
      <c r="Q260" s="143">
        <v>0</v>
      </c>
      <c r="R260" s="143">
        <f>Q260*H260</f>
        <v>0</v>
      </c>
      <c r="S260" s="143">
        <v>0</v>
      </c>
      <c r="T260" s="144">
        <f>S260*H260</f>
        <v>0</v>
      </c>
      <c r="AR260" s="145" t="s">
        <v>144</v>
      </c>
      <c r="AT260" s="145" t="s">
        <v>140</v>
      </c>
      <c r="AU260" s="145" t="s">
        <v>145</v>
      </c>
      <c r="AY260" s="16" t="s">
        <v>137</v>
      </c>
      <c r="BE260" s="146">
        <f>IF(N260="základní",J260,0)</f>
        <v>0</v>
      </c>
      <c r="BF260" s="146">
        <f>IF(N260="snížená",J260,0)</f>
        <v>0</v>
      </c>
      <c r="BG260" s="146">
        <f>IF(N260="zákl. přenesená",J260,0)</f>
        <v>0</v>
      </c>
      <c r="BH260" s="146">
        <f>IF(N260="sníž. přenesená",J260,0)</f>
        <v>0</v>
      </c>
      <c r="BI260" s="146">
        <f>IF(N260="nulová",J260,0)</f>
        <v>0</v>
      </c>
      <c r="BJ260" s="16" t="s">
        <v>145</v>
      </c>
      <c r="BK260" s="146">
        <f>ROUND(I260*H260,2)</f>
        <v>0</v>
      </c>
      <c r="BL260" s="16" t="s">
        <v>144</v>
      </c>
      <c r="BM260" s="145" t="s">
        <v>353</v>
      </c>
    </row>
    <row r="261" spans="2:65" s="11" customFormat="1" ht="25.9" customHeight="1">
      <c r="B261" s="120"/>
      <c r="D261" s="121" t="s">
        <v>72</v>
      </c>
      <c r="E261" s="122" t="s">
        <v>354</v>
      </c>
      <c r="F261" s="122" t="s">
        <v>355</v>
      </c>
      <c r="I261" s="123"/>
      <c r="J261" s="124">
        <f>BK261</f>
        <v>0</v>
      </c>
      <c r="L261" s="120"/>
      <c r="M261" s="125"/>
      <c r="P261" s="126">
        <f>P262+P271+P295+P308+P333+P340+P363+P369</f>
        <v>0</v>
      </c>
      <c r="R261" s="126">
        <f>R262+R271+R295+R308+R333+R340+R363+R369</f>
        <v>11.77930024</v>
      </c>
      <c r="T261" s="127">
        <f>T262+T271+T295+T308+T333+T340+T363+T369</f>
        <v>2.2817699999999999</v>
      </c>
      <c r="AR261" s="121" t="s">
        <v>145</v>
      </c>
      <c r="AT261" s="128" t="s">
        <v>72</v>
      </c>
      <c r="AU261" s="128" t="s">
        <v>73</v>
      </c>
      <c r="AY261" s="121" t="s">
        <v>137</v>
      </c>
      <c r="BK261" s="129">
        <f>BK262+BK271+BK295+BK308+BK333+BK340+BK363+BK369</f>
        <v>0</v>
      </c>
    </row>
    <row r="262" spans="2:65" s="11" customFormat="1" ht="22.9" customHeight="1">
      <c r="B262" s="120"/>
      <c r="D262" s="121" t="s">
        <v>72</v>
      </c>
      <c r="E262" s="130" t="s">
        <v>356</v>
      </c>
      <c r="F262" s="130" t="s">
        <v>357</v>
      </c>
      <c r="I262" s="123"/>
      <c r="J262" s="131">
        <f>BK262</f>
        <v>0</v>
      </c>
      <c r="L262" s="120"/>
      <c r="M262" s="125"/>
      <c r="P262" s="126">
        <f>SUM(P263:P270)</f>
        <v>0</v>
      </c>
      <c r="R262" s="126">
        <f>SUM(R263:R270)</f>
        <v>0</v>
      </c>
      <c r="T262" s="127">
        <f>SUM(T263:T270)</f>
        <v>0.72</v>
      </c>
      <c r="AR262" s="121" t="s">
        <v>145</v>
      </c>
      <c r="AT262" s="128" t="s">
        <v>72</v>
      </c>
      <c r="AU262" s="128" t="s">
        <v>81</v>
      </c>
      <c r="AY262" s="121" t="s">
        <v>137</v>
      </c>
      <c r="BK262" s="129">
        <f>SUM(BK263:BK270)</f>
        <v>0</v>
      </c>
    </row>
    <row r="263" spans="2:65" s="1" customFormat="1" ht="16.5" customHeight="1">
      <c r="B263" s="132"/>
      <c r="C263" s="133" t="s">
        <v>358</v>
      </c>
      <c r="D263" s="133" t="s">
        <v>140</v>
      </c>
      <c r="E263" s="134" t="s">
        <v>359</v>
      </c>
      <c r="F263" s="135" t="s">
        <v>360</v>
      </c>
      <c r="G263" s="136" t="s">
        <v>361</v>
      </c>
      <c r="H263" s="137">
        <v>72</v>
      </c>
      <c r="I263" s="138"/>
      <c r="J263" s="139">
        <f>ROUND(I263*H263,2)</f>
        <v>0</v>
      </c>
      <c r="K263" s="140"/>
      <c r="L263" s="31"/>
      <c r="M263" s="141" t="s">
        <v>1</v>
      </c>
      <c r="N263" s="142" t="s">
        <v>39</v>
      </c>
      <c r="P263" s="143">
        <f>O263*H263</f>
        <v>0</v>
      </c>
      <c r="Q263" s="143">
        <v>0</v>
      </c>
      <c r="R263" s="143">
        <f>Q263*H263</f>
        <v>0</v>
      </c>
      <c r="S263" s="143">
        <v>0</v>
      </c>
      <c r="T263" s="144">
        <f>S263*H263</f>
        <v>0</v>
      </c>
      <c r="AR263" s="145" t="s">
        <v>225</v>
      </c>
      <c r="AT263" s="145" t="s">
        <v>140</v>
      </c>
      <c r="AU263" s="145" t="s">
        <v>145</v>
      </c>
      <c r="AY263" s="16" t="s">
        <v>137</v>
      </c>
      <c r="BE263" s="146">
        <f>IF(N263="základní",J263,0)</f>
        <v>0</v>
      </c>
      <c r="BF263" s="146">
        <f>IF(N263="snížená",J263,0)</f>
        <v>0</v>
      </c>
      <c r="BG263" s="146">
        <f>IF(N263="zákl. přenesená",J263,0)</f>
        <v>0</v>
      </c>
      <c r="BH263" s="146">
        <f>IF(N263="sníž. přenesená",J263,0)</f>
        <v>0</v>
      </c>
      <c r="BI263" s="146">
        <f>IF(N263="nulová",J263,0)</f>
        <v>0</v>
      </c>
      <c r="BJ263" s="16" t="s">
        <v>145</v>
      </c>
      <c r="BK263" s="146">
        <f>ROUND(I263*H263,2)</f>
        <v>0</v>
      </c>
      <c r="BL263" s="16" t="s">
        <v>225</v>
      </c>
      <c r="BM263" s="145" t="s">
        <v>362</v>
      </c>
    </row>
    <row r="264" spans="2:65" s="14" customFormat="1">
      <c r="B264" s="162"/>
      <c r="D264" s="148" t="s">
        <v>147</v>
      </c>
      <c r="E264" s="163" t="s">
        <v>1</v>
      </c>
      <c r="F264" s="164" t="s">
        <v>166</v>
      </c>
      <c r="H264" s="163" t="s">
        <v>1</v>
      </c>
      <c r="I264" s="165"/>
      <c r="L264" s="162"/>
      <c r="M264" s="166"/>
      <c r="T264" s="167"/>
      <c r="AT264" s="163" t="s">
        <v>147</v>
      </c>
      <c r="AU264" s="163" t="s">
        <v>145</v>
      </c>
      <c r="AV264" s="14" t="s">
        <v>81</v>
      </c>
      <c r="AW264" s="14" t="s">
        <v>30</v>
      </c>
      <c r="AX264" s="14" t="s">
        <v>73</v>
      </c>
      <c r="AY264" s="163" t="s">
        <v>137</v>
      </c>
    </row>
    <row r="265" spans="2:65" s="12" customFormat="1">
      <c r="B265" s="147"/>
      <c r="D265" s="148" t="s">
        <v>147</v>
      </c>
      <c r="E265" s="149" t="s">
        <v>1</v>
      </c>
      <c r="F265" s="150" t="s">
        <v>363</v>
      </c>
      <c r="H265" s="151">
        <v>72</v>
      </c>
      <c r="I265" s="152"/>
      <c r="L265" s="147"/>
      <c r="M265" s="153"/>
      <c r="T265" s="154"/>
      <c r="AT265" s="149" t="s">
        <v>147</v>
      </c>
      <c r="AU265" s="149" t="s">
        <v>145</v>
      </c>
      <c r="AV265" s="12" t="s">
        <v>145</v>
      </c>
      <c r="AW265" s="12" t="s">
        <v>30</v>
      </c>
      <c r="AX265" s="12" t="s">
        <v>73</v>
      </c>
      <c r="AY265" s="149" t="s">
        <v>137</v>
      </c>
    </row>
    <row r="266" spans="2:65" s="13" customFormat="1">
      <c r="B266" s="155"/>
      <c r="D266" s="148" t="s">
        <v>147</v>
      </c>
      <c r="E266" s="156" t="s">
        <v>1</v>
      </c>
      <c r="F266" s="157" t="s">
        <v>149</v>
      </c>
      <c r="H266" s="158">
        <v>72</v>
      </c>
      <c r="I266" s="159"/>
      <c r="L266" s="155"/>
      <c r="M266" s="160"/>
      <c r="T266" s="161"/>
      <c r="AT266" s="156" t="s">
        <v>147</v>
      </c>
      <c r="AU266" s="156" t="s">
        <v>145</v>
      </c>
      <c r="AV266" s="13" t="s">
        <v>144</v>
      </c>
      <c r="AW266" s="13" t="s">
        <v>30</v>
      </c>
      <c r="AX266" s="13" t="s">
        <v>81</v>
      </c>
      <c r="AY266" s="156" t="s">
        <v>137</v>
      </c>
    </row>
    <row r="267" spans="2:65" s="1" customFormat="1" ht="16.5" customHeight="1">
      <c r="B267" s="132"/>
      <c r="C267" s="133" t="s">
        <v>364</v>
      </c>
      <c r="D267" s="133" t="s">
        <v>140</v>
      </c>
      <c r="E267" s="134" t="s">
        <v>365</v>
      </c>
      <c r="F267" s="135" t="s">
        <v>366</v>
      </c>
      <c r="G267" s="136" t="s">
        <v>361</v>
      </c>
      <c r="H267" s="137">
        <v>24</v>
      </c>
      <c r="I267" s="138"/>
      <c r="J267" s="139">
        <f>ROUND(I267*H267,2)</f>
        <v>0</v>
      </c>
      <c r="K267" s="140"/>
      <c r="L267" s="31"/>
      <c r="M267" s="141" t="s">
        <v>1</v>
      </c>
      <c r="N267" s="142" t="s">
        <v>39</v>
      </c>
      <c r="P267" s="143">
        <f>O267*H267</f>
        <v>0</v>
      </c>
      <c r="Q267" s="143">
        <v>0</v>
      </c>
      <c r="R267" s="143">
        <f>Q267*H267</f>
        <v>0</v>
      </c>
      <c r="S267" s="143">
        <v>0.03</v>
      </c>
      <c r="T267" s="144">
        <f>S267*H267</f>
        <v>0.72</v>
      </c>
      <c r="AR267" s="145" t="s">
        <v>225</v>
      </c>
      <c r="AT267" s="145" t="s">
        <v>140</v>
      </c>
      <c r="AU267" s="145" t="s">
        <v>145</v>
      </c>
      <c r="AY267" s="16" t="s">
        <v>137</v>
      </c>
      <c r="BE267" s="146">
        <f>IF(N267="základní",J267,0)</f>
        <v>0</v>
      </c>
      <c r="BF267" s="146">
        <f>IF(N267="snížená",J267,0)</f>
        <v>0</v>
      </c>
      <c r="BG267" s="146">
        <f>IF(N267="zákl. přenesená",J267,0)</f>
        <v>0</v>
      </c>
      <c r="BH267" s="146">
        <f>IF(N267="sníž. přenesená",J267,0)</f>
        <v>0</v>
      </c>
      <c r="BI267" s="146">
        <f>IF(N267="nulová",J267,0)</f>
        <v>0</v>
      </c>
      <c r="BJ267" s="16" t="s">
        <v>145</v>
      </c>
      <c r="BK267" s="146">
        <f>ROUND(I267*H267,2)</f>
        <v>0</v>
      </c>
      <c r="BL267" s="16" t="s">
        <v>225</v>
      </c>
      <c r="BM267" s="145" t="s">
        <v>367</v>
      </c>
    </row>
    <row r="268" spans="2:65" s="14" customFormat="1">
      <c r="B268" s="162"/>
      <c r="D268" s="148" t="s">
        <v>147</v>
      </c>
      <c r="E268" s="163" t="s">
        <v>1</v>
      </c>
      <c r="F268" s="164" t="s">
        <v>166</v>
      </c>
      <c r="H268" s="163" t="s">
        <v>1</v>
      </c>
      <c r="I268" s="165"/>
      <c r="L268" s="162"/>
      <c r="M268" s="166"/>
      <c r="T268" s="167"/>
      <c r="AT268" s="163" t="s">
        <v>147</v>
      </c>
      <c r="AU268" s="163" t="s">
        <v>145</v>
      </c>
      <c r="AV268" s="14" t="s">
        <v>81</v>
      </c>
      <c r="AW268" s="14" t="s">
        <v>30</v>
      </c>
      <c r="AX268" s="14" t="s">
        <v>73</v>
      </c>
      <c r="AY268" s="163" t="s">
        <v>137</v>
      </c>
    </row>
    <row r="269" spans="2:65" s="12" customFormat="1">
      <c r="B269" s="147"/>
      <c r="D269" s="148" t="s">
        <v>147</v>
      </c>
      <c r="E269" s="149" t="s">
        <v>1</v>
      </c>
      <c r="F269" s="150" t="s">
        <v>258</v>
      </c>
      <c r="H269" s="151">
        <v>24</v>
      </c>
      <c r="I269" s="152"/>
      <c r="L269" s="147"/>
      <c r="M269" s="153"/>
      <c r="T269" s="154"/>
      <c r="AT269" s="149" t="s">
        <v>147</v>
      </c>
      <c r="AU269" s="149" t="s">
        <v>145</v>
      </c>
      <c r="AV269" s="12" t="s">
        <v>145</v>
      </c>
      <c r="AW269" s="12" t="s">
        <v>30</v>
      </c>
      <c r="AX269" s="12" t="s">
        <v>73</v>
      </c>
      <c r="AY269" s="149" t="s">
        <v>137</v>
      </c>
    </row>
    <row r="270" spans="2:65" s="13" customFormat="1">
      <c r="B270" s="155"/>
      <c r="D270" s="148" t="s">
        <v>147</v>
      </c>
      <c r="E270" s="156" t="s">
        <v>1</v>
      </c>
      <c r="F270" s="157" t="s">
        <v>149</v>
      </c>
      <c r="H270" s="158">
        <v>24</v>
      </c>
      <c r="I270" s="159"/>
      <c r="L270" s="155"/>
      <c r="M270" s="160"/>
      <c r="T270" s="161"/>
      <c r="AT270" s="156" t="s">
        <v>147</v>
      </c>
      <c r="AU270" s="156" t="s">
        <v>145</v>
      </c>
      <c r="AV270" s="13" t="s">
        <v>144</v>
      </c>
      <c r="AW270" s="13" t="s">
        <v>30</v>
      </c>
      <c r="AX270" s="13" t="s">
        <v>81</v>
      </c>
      <c r="AY270" s="156" t="s">
        <v>137</v>
      </c>
    </row>
    <row r="271" spans="2:65" s="11" customFormat="1" ht="22.9" customHeight="1">
      <c r="B271" s="120"/>
      <c r="D271" s="121" t="s">
        <v>72</v>
      </c>
      <c r="E271" s="130" t="s">
        <v>368</v>
      </c>
      <c r="F271" s="130" t="s">
        <v>369</v>
      </c>
      <c r="I271" s="123"/>
      <c r="J271" s="131">
        <f>BK271</f>
        <v>0</v>
      </c>
      <c r="L271" s="120"/>
      <c r="M271" s="125"/>
      <c r="P271" s="126">
        <f>SUM(P272:P294)</f>
        <v>0</v>
      </c>
      <c r="R271" s="126">
        <f>SUM(R272:R294)</f>
        <v>4.2102671999999997</v>
      </c>
      <c r="T271" s="127">
        <f>SUM(T272:T294)</f>
        <v>0.60867000000000004</v>
      </c>
      <c r="AR271" s="121" t="s">
        <v>145</v>
      </c>
      <c r="AT271" s="128" t="s">
        <v>72</v>
      </c>
      <c r="AU271" s="128" t="s">
        <v>81</v>
      </c>
      <c r="AY271" s="121" t="s">
        <v>137</v>
      </c>
      <c r="BK271" s="129">
        <f>SUM(BK272:BK294)</f>
        <v>0</v>
      </c>
    </row>
    <row r="272" spans="2:65" s="1" customFormat="1" ht="24.2" customHeight="1">
      <c r="B272" s="132"/>
      <c r="C272" s="133" t="s">
        <v>370</v>
      </c>
      <c r="D272" s="133" t="s">
        <v>140</v>
      </c>
      <c r="E272" s="134" t="s">
        <v>371</v>
      </c>
      <c r="F272" s="135" t="s">
        <v>372</v>
      </c>
      <c r="G272" s="136" t="s">
        <v>143</v>
      </c>
      <c r="H272" s="137">
        <v>28.08</v>
      </c>
      <c r="I272" s="138"/>
      <c r="J272" s="139">
        <f>ROUND(I272*H272,2)</f>
        <v>0</v>
      </c>
      <c r="K272" s="140"/>
      <c r="L272" s="31"/>
      <c r="M272" s="141" t="s">
        <v>1</v>
      </c>
      <c r="N272" s="142" t="s">
        <v>39</v>
      </c>
      <c r="P272" s="143">
        <f>O272*H272</f>
        <v>0</v>
      </c>
      <c r="Q272" s="143">
        <v>5.2319999999999998E-2</v>
      </c>
      <c r="R272" s="143">
        <f>Q272*H272</f>
        <v>1.4691455999999998</v>
      </c>
      <c r="S272" s="143">
        <v>0</v>
      </c>
      <c r="T272" s="144">
        <f>S272*H272</f>
        <v>0</v>
      </c>
      <c r="AR272" s="145" t="s">
        <v>225</v>
      </c>
      <c r="AT272" s="145" t="s">
        <v>140</v>
      </c>
      <c r="AU272" s="145" t="s">
        <v>145</v>
      </c>
      <c r="AY272" s="16" t="s">
        <v>137</v>
      </c>
      <c r="BE272" s="146">
        <f>IF(N272="základní",J272,0)</f>
        <v>0</v>
      </c>
      <c r="BF272" s="146">
        <f>IF(N272="snížená",J272,0)</f>
        <v>0</v>
      </c>
      <c r="BG272" s="146">
        <f>IF(N272="zákl. přenesená",J272,0)</f>
        <v>0</v>
      </c>
      <c r="BH272" s="146">
        <f>IF(N272="sníž. přenesená",J272,0)</f>
        <v>0</v>
      </c>
      <c r="BI272" s="146">
        <f>IF(N272="nulová",J272,0)</f>
        <v>0</v>
      </c>
      <c r="BJ272" s="16" t="s">
        <v>145</v>
      </c>
      <c r="BK272" s="146">
        <f>ROUND(I272*H272,2)</f>
        <v>0</v>
      </c>
      <c r="BL272" s="16" t="s">
        <v>225</v>
      </c>
      <c r="BM272" s="145" t="s">
        <v>373</v>
      </c>
    </row>
    <row r="273" spans="2:65" s="12" customFormat="1">
      <c r="B273" s="147"/>
      <c r="D273" s="148" t="s">
        <v>147</v>
      </c>
      <c r="E273" s="149" t="s">
        <v>1</v>
      </c>
      <c r="F273" s="150" t="s">
        <v>374</v>
      </c>
      <c r="H273" s="151">
        <v>28.08</v>
      </c>
      <c r="I273" s="152"/>
      <c r="L273" s="147"/>
      <c r="M273" s="153"/>
      <c r="T273" s="154"/>
      <c r="AT273" s="149" t="s">
        <v>147</v>
      </c>
      <c r="AU273" s="149" t="s">
        <v>145</v>
      </c>
      <c r="AV273" s="12" t="s">
        <v>145</v>
      </c>
      <c r="AW273" s="12" t="s">
        <v>30</v>
      </c>
      <c r="AX273" s="12" t="s">
        <v>73</v>
      </c>
      <c r="AY273" s="149" t="s">
        <v>137</v>
      </c>
    </row>
    <row r="274" spans="2:65" s="13" customFormat="1">
      <c r="B274" s="155"/>
      <c r="D274" s="148" t="s">
        <v>147</v>
      </c>
      <c r="E274" s="156" t="s">
        <v>1</v>
      </c>
      <c r="F274" s="157" t="s">
        <v>149</v>
      </c>
      <c r="H274" s="158">
        <v>28.08</v>
      </c>
      <c r="I274" s="159"/>
      <c r="L274" s="155"/>
      <c r="M274" s="160"/>
      <c r="T274" s="161"/>
      <c r="AT274" s="156" t="s">
        <v>147</v>
      </c>
      <c r="AU274" s="156" t="s">
        <v>145</v>
      </c>
      <c r="AV274" s="13" t="s">
        <v>144</v>
      </c>
      <c r="AW274" s="13" t="s">
        <v>30</v>
      </c>
      <c r="AX274" s="13" t="s">
        <v>81</v>
      </c>
      <c r="AY274" s="156" t="s">
        <v>137</v>
      </c>
    </row>
    <row r="275" spans="2:65" s="1" customFormat="1" ht="24.2" customHeight="1">
      <c r="B275" s="132"/>
      <c r="C275" s="133" t="s">
        <v>375</v>
      </c>
      <c r="D275" s="133" t="s">
        <v>140</v>
      </c>
      <c r="E275" s="134" t="s">
        <v>376</v>
      </c>
      <c r="F275" s="135" t="s">
        <v>377</v>
      </c>
      <c r="G275" s="136" t="s">
        <v>143</v>
      </c>
      <c r="H275" s="137">
        <v>28.08</v>
      </c>
      <c r="I275" s="138"/>
      <c r="J275" s="139">
        <f>ROUND(I275*H275,2)</f>
        <v>0</v>
      </c>
      <c r="K275" s="140"/>
      <c r="L275" s="31"/>
      <c r="M275" s="141" t="s">
        <v>1</v>
      </c>
      <c r="N275" s="142" t="s">
        <v>39</v>
      </c>
      <c r="P275" s="143">
        <f>O275*H275</f>
        <v>0</v>
      </c>
      <c r="Q275" s="143">
        <v>5.2319999999999998E-2</v>
      </c>
      <c r="R275" s="143">
        <f>Q275*H275</f>
        <v>1.4691455999999998</v>
      </c>
      <c r="S275" s="143">
        <v>0</v>
      </c>
      <c r="T275" s="144">
        <f>S275*H275</f>
        <v>0</v>
      </c>
      <c r="AR275" s="145" t="s">
        <v>225</v>
      </c>
      <c r="AT275" s="145" t="s">
        <v>140</v>
      </c>
      <c r="AU275" s="145" t="s">
        <v>145</v>
      </c>
      <c r="AY275" s="16" t="s">
        <v>137</v>
      </c>
      <c r="BE275" s="146">
        <f>IF(N275="základní",J275,0)</f>
        <v>0</v>
      </c>
      <c r="BF275" s="146">
        <f>IF(N275="snížená",J275,0)</f>
        <v>0</v>
      </c>
      <c r="BG275" s="146">
        <f>IF(N275="zákl. přenesená",J275,0)</f>
        <v>0</v>
      </c>
      <c r="BH275" s="146">
        <f>IF(N275="sníž. přenesená",J275,0)</f>
        <v>0</v>
      </c>
      <c r="BI275" s="146">
        <f>IF(N275="nulová",J275,0)</f>
        <v>0</v>
      </c>
      <c r="BJ275" s="16" t="s">
        <v>145</v>
      </c>
      <c r="BK275" s="146">
        <f>ROUND(I275*H275,2)</f>
        <v>0</v>
      </c>
      <c r="BL275" s="16" t="s">
        <v>225</v>
      </c>
      <c r="BM275" s="145" t="s">
        <v>378</v>
      </c>
    </row>
    <row r="276" spans="2:65" s="12" customFormat="1">
      <c r="B276" s="147"/>
      <c r="D276" s="148" t="s">
        <v>147</v>
      </c>
      <c r="E276" s="149" t="s">
        <v>1</v>
      </c>
      <c r="F276" s="150" t="s">
        <v>374</v>
      </c>
      <c r="H276" s="151">
        <v>28.08</v>
      </c>
      <c r="I276" s="152"/>
      <c r="L276" s="147"/>
      <c r="M276" s="153"/>
      <c r="T276" s="154"/>
      <c r="AT276" s="149" t="s">
        <v>147</v>
      </c>
      <c r="AU276" s="149" t="s">
        <v>145</v>
      </c>
      <c r="AV276" s="12" t="s">
        <v>145</v>
      </c>
      <c r="AW276" s="12" t="s">
        <v>30</v>
      </c>
      <c r="AX276" s="12" t="s">
        <v>73</v>
      </c>
      <c r="AY276" s="149" t="s">
        <v>137</v>
      </c>
    </row>
    <row r="277" spans="2:65" s="13" customFormat="1">
      <c r="B277" s="155"/>
      <c r="D277" s="148" t="s">
        <v>147</v>
      </c>
      <c r="E277" s="156" t="s">
        <v>1</v>
      </c>
      <c r="F277" s="157" t="s">
        <v>149</v>
      </c>
      <c r="H277" s="158">
        <v>28.08</v>
      </c>
      <c r="I277" s="159"/>
      <c r="L277" s="155"/>
      <c r="M277" s="160"/>
      <c r="T277" s="161"/>
      <c r="AT277" s="156" t="s">
        <v>147</v>
      </c>
      <c r="AU277" s="156" t="s">
        <v>145</v>
      </c>
      <c r="AV277" s="13" t="s">
        <v>144</v>
      </c>
      <c r="AW277" s="13" t="s">
        <v>30</v>
      </c>
      <c r="AX277" s="13" t="s">
        <v>81</v>
      </c>
      <c r="AY277" s="156" t="s">
        <v>137</v>
      </c>
    </row>
    <row r="278" spans="2:65" s="1" customFormat="1" ht="24.2" customHeight="1">
      <c r="B278" s="132"/>
      <c r="C278" s="133" t="s">
        <v>379</v>
      </c>
      <c r="D278" s="133" t="s">
        <v>140</v>
      </c>
      <c r="E278" s="134" t="s">
        <v>380</v>
      </c>
      <c r="F278" s="135" t="s">
        <v>381</v>
      </c>
      <c r="G278" s="136" t="s">
        <v>143</v>
      </c>
      <c r="H278" s="137">
        <v>27</v>
      </c>
      <c r="I278" s="138"/>
      <c r="J278" s="139">
        <f>ROUND(I278*H278,2)</f>
        <v>0</v>
      </c>
      <c r="K278" s="140"/>
      <c r="L278" s="31"/>
      <c r="M278" s="141" t="s">
        <v>1</v>
      </c>
      <c r="N278" s="142" t="s">
        <v>39</v>
      </c>
      <c r="P278" s="143">
        <f>O278*H278</f>
        <v>0</v>
      </c>
      <c r="Q278" s="143">
        <v>1.6920000000000001E-2</v>
      </c>
      <c r="R278" s="143">
        <f>Q278*H278</f>
        <v>0.45684000000000002</v>
      </c>
      <c r="S278" s="143">
        <v>0</v>
      </c>
      <c r="T278" s="144">
        <f>S278*H278</f>
        <v>0</v>
      </c>
      <c r="AR278" s="145" t="s">
        <v>225</v>
      </c>
      <c r="AT278" s="145" t="s">
        <v>140</v>
      </c>
      <c r="AU278" s="145" t="s">
        <v>145</v>
      </c>
      <c r="AY278" s="16" t="s">
        <v>137</v>
      </c>
      <c r="BE278" s="146">
        <f>IF(N278="základní",J278,0)</f>
        <v>0</v>
      </c>
      <c r="BF278" s="146">
        <f>IF(N278="snížená",J278,0)</f>
        <v>0</v>
      </c>
      <c r="BG278" s="146">
        <f>IF(N278="zákl. přenesená",J278,0)</f>
        <v>0</v>
      </c>
      <c r="BH278" s="146">
        <f>IF(N278="sníž. přenesená",J278,0)</f>
        <v>0</v>
      </c>
      <c r="BI278" s="146">
        <f>IF(N278="nulová",J278,0)</f>
        <v>0</v>
      </c>
      <c r="BJ278" s="16" t="s">
        <v>145</v>
      </c>
      <c r="BK278" s="146">
        <f>ROUND(I278*H278,2)</f>
        <v>0</v>
      </c>
      <c r="BL278" s="16" t="s">
        <v>225</v>
      </c>
      <c r="BM278" s="145" t="s">
        <v>382</v>
      </c>
    </row>
    <row r="279" spans="2:65" s="12" customFormat="1">
      <c r="B279" s="147"/>
      <c r="D279" s="148" t="s">
        <v>147</v>
      </c>
      <c r="E279" s="149" t="s">
        <v>1</v>
      </c>
      <c r="F279" s="150" t="s">
        <v>383</v>
      </c>
      <c r="H279" s="151">
        <v>27</v>
      </c>
      <c r="I279" s="152"/>
      <c r="L279" s="147"/>
      <c r="M279" s="153"/>
      <c r="T279" s="154"/>
      <c r="AT279" s="149" t="s">
        <v>147</v>
      </c>
      <c r="AU279" s="149" t="s">
        <v>145</v>
      </c>
      <c r="AV279" s="12" t="s">
        <v>145</v>
      </c>
      <c r="AW279" s="12" t="s">
        <v>30</v>
      </c>
      <c r="AX279" s="12" t="s">
        <v>73</v>
      </c>
      <c r="AY279" s="149" t="s">
        <v>137</v>
      </c>
    </row>
    <row r="280" spans="2:65" s="13" customFormat="1">
      <c r="B280" s="155"/>
      <c r="D280" s="148" t="s">
        <v>147</v>
      </c>
      <c r="E280" s="156" t="s">
        <v>1</v>
      </c>
      <c r="F280" s="157" t="s">
        <v>149</v>
      </c>
      <c r="H280" s="158">
        <v>27</v>
      </c>
      <c r="I280" s="159"/>
      <c r="L280" s="155"/>
      <c r="M280" s="160"/>
      <c r="T280" s="161"/>
      <c r="AT280" s="156" t="s">
        <v>147</v>
      </c>
      <c r="AU280" s="156" t="s">
        <v>145</v>
      </c>
      <c r="AV280" s="13" t="s">
        <v>144</v>
      </c>
      <c r="AW280" s="13" t="s">
        <v>30</v>
      </c>
      <c r="AX280" s="13" t="s">
        <v>81</v>
      </c>
      <c r="AY280" s="156" t="s">
        <v>137</v>
      </c>
    </row>
    <row r="281" spans="2:65" s="1" customFormat="1" ht="24.2" customHeight="1">
      <c r="B281" s="132"/>
      <c r="C281" s="133" t="s">
        <v>384</v>
      </c>
      <c r="D281" s="133" t="s">
        <v>140</v>
      </c>
      <c r="E281" s="134" t="s">
        <v>385</v>
      </c>
      <c r="F281" s="135" t="s">
        <v>386</v>
      </c>
      <c r="G281" s="136" t="s">
        <v>143</v>
      </c>
      <c r="H281" s="137">
        <v>27</v>
      </c>
      <c r="I281" s="138"/>
      <c r="J281" s="139">
        <f>ROUND(I281*H281,2)</f>
        <v>0</v>
      </c>
      <c r="K281" s="140"/>
      <c r="L281" s="31"/>
      <c r="M281" s="141" t="s">
        <v>1</v>
      </c>
      <c r="N281" s="142" t="s">
        <v>39</v>
      </c>
      <c r="P281" s="143">
        <f>O281*H281</f>
        <v>0</v>
      </c>
      <c r="Q281" s="143">
        <v>0</v>
      </c>
      <c r="R281" s="143">
        <f>Q281*H281</f>
        <v>0</v>
      </c>
      <c r="S281" s="143">
        <v>1.721E-2</v>
      </c>
      <c r="T281" s="144">
        <f>S281*H281</f>
        <v>0.46466999999999997</v>
      </c>
      <c r="AR281" s="145" t="s">
        <v>225</v>
      </c>
      <c r="AT281" s="145" t="s">
        <v>140</v>
      </c>
      <c r="AU281" s="145" t="s">
        <v>145</v>
      </c>
      <c r="AY281" s="16" t="s">
        <v>137</v>
      </c>
      <c r="BE281" s="146">
        <f>IF(N281="základní",J281,0)</f>
        <v>0</v>
      </c>
      <c r="BF281" s="146">
        <f>IF(N281="snížená",J281,0)</f>
        <v>0</v>
      </c>
      <c r="BG281" s="146">
        <f>IF(N281="zákl. přenesená",J281,0)</f>
        <v>0</v>
      </c>
      <c r="BH281" s="146">
        <f>IF(N281="sníž. přenesená",J281,0)</f>
        <v>0</v>
      </c>
      <c r="BI281" s="146">
        <f>IF(N281="nulová",J281,0)</f>
        <v>0</v>
      </c>
      <c r="BJ281" s="16" t="s">
        <v>145</v>
      </c>
      <c r="BK281" s="146">
        <f>ROUND(I281*H281,2)</f>
        <v>0</v>
      </c>
      <c r="BL281" s="16" t="s">
        <v>225</v>
      </c>
      <c r="BM281" s="145" t="s">
        <v>387</v>
      </c>
    </row>
    <row r="282" spans="2:65" s="12" customFormat="1">
      <c r="B282" s="147"/>
      <c r="D282" s="148" t="s">
        <v>147</v>
      </c>
      <c r="E282" s="149" t="s">
        <v>1</v>
      </c>
      <c r="F282" s="150" t="s">
        <v>383</v>
      </c>
      <c r="H282" s="151">
        <v>27</v>
      </c>
      <c r="I282" s="152"/>
      <c r="L282" s="147"/>
      <c r="M282" s="153"/>
      <c r="T282" s="154"/>
      <c r="AT282" s="149" t="s">
        <v>147</v>
      </c>
      <c r="AU282" s="149" t="s">
        <v>145</v>
      </c>
      <c r="AV282" s="12" t="s">
        <v>145</v>
      </c>
      <c r="AW282" s="12" t="s">
        <v>30</v>
      </c>
      <c r="AX282" s="12" t="s">
        <v>73</v>
      </c>
      <c r="AY282" s="149" t="s">
        <v>137</v>
      </c>
    </row>
    <row r="283" spans="2:65" s="13" customFormat="1">
      <c r="B283" s="155"/>
      <c r="D283" s="148" t="s">
        <v>147</v>
      </c>
      <c r="E283" s="156" t="s">
        <v>1</v>
      </c>
      <c r="F283" s="157" t="s">
        <v>149</v>
      </c>
      <c r="H283" s="158">
        <v>27</v>
      </c>
      <c r="I283" s="159"/>
      <c r="L283" s="155"/>
      <c r="M283" s="160"/>
      <c r="T283" s="161"/>
      <c r="AT283" s="156" t="s">
        <v>147</v>
      </c>
      <c r="AU283" s="156" t="s">
        <v>145</v>
      </c>
      <c r="AV283" s="13" t="s">
        <v>144</v>
      </c>
      <c r="AW283" s="13" t="s">
        <v>30</v>
      </c>
      <c r="AX283" s="13" t="s">
        <v>81</v>
      </c>
      <c r="AY283" s="156" t="s">
        <v>137</v>
      </c>
    </row>
    <row r="284" spans="2:65" s="1" customFormat="1" ht="21.75" customHeight="1">
      <c r="B284" s="132"/>
      <c r="C284" s="133" t="s">
        <v>388</v>
      </c>
      <c r="D284" s="133" t="s">
        <v>140</v>
      </c>
      <c r="E284" s="134" t="s">
        <v>389</v>
      </c>
      <c r="F284" s="135" t="s">
        <v>390</v>
      </c>
      <c r="G284" s="136" t="s">
        <v>276</v>
      </c>
      <c r="H284" s="137">
        <v>115.2</v>
      </c>
      <c r="I284" s="138"/>
      <c r="J284" s="139">
        <f>ROUND(I284*H284,2)</f>
        <v>0</v>
      </c>
      <c r="K284" s="140"/>
      <c r="L284" s="31"/>
      <c r="M284" s="141" t="s">
        <v>1</v>
      </c>
      <c r="N284" s="142" t="s">
        <v>39</v>
      </c>
      <c r="P284" s="143">
        <f>O284*H284</f>
        <v>0</v>
      </c>
      <c r="Q284" s="143">
        <v>6.8300000000000001E-3</v>
      </c>
      <c r="R284" s="143">
        <f>Q284*H284</f>
        <v>0.78681600000000007</v>
      </c>
      <c r="S284" s="143">
        <v>0</v>
      </c>
      <c r="T284" s="144">
        <f>S284*H284</f>
        <v>0</v>
      </c>
      <c r="AR284" s="145" t="s">
        <v>225</v>
      </c>
      <c r="AT284" s="145" t="s">
        <v>140</v>
      </c>
      <c r="AU284" s="145" t="s">
        <v>145</v>
      </c>
      <c r="AY284" s="16" t="s">
        <v>137</v>
      </c>
      <c r="BE284" s="146">
        <f>IF(N284="základní",J284,0)</f>
        <v>0</v>
      </c>
      <c r="BF284" s="146">
        <f>IF(N284="snížená",J284,0)</f>
        <v>0</v>
      </c>
      <c r="BG284" s="146">
        <f>IF(N284="zákl. přenesená",J284,0)</f>
        <v>0</v>
      </c>
      <c r="BH284" s="146">
        <f>IF(N284="sníž. přenesená",J284,0)</f>
        <v>0</v>
      </c>
      <c r="BI284" s="146">
        <f>IF(N284="nulová",J284,0)</f>
        <v>0</v>
      </c>
      <c r="BJ284" s="16" t="s">
        <v>145</v>
      </c>
      <c r="BK284" s="146">
        <f>ROUND(I284*H284,2)</f>
        <v>0</v>
      </c>
      <c r="BL284" s="16" t="s">
        <v>225</v>
      </c>
      <c r="BM284" s="145" t="s">
        <v>391</v>
      </c>
    </row>
    <row r="285" spans="2:65" s="12" customFormat="1">
      <c r="B285" s="147"/>
      <c r="D285" s="148" t="s">
        <v>147</v>
      </c>
      <c r="E285" s="149" t="s">
        <v>1</v>
      </c>
      <c r="F285" s="150" t="s">
        <v>392</v>
      </c>
      <c r="H285" s="151">
        <v>115.2</v>
      </c>
      <c r="I285" s="152"/>
      <c r="L285" s="147"/>
      <c r="M285" s="153"/>
      <c r="T285" s="154"/>
      <c r="AT285" s="149" t="s">
        <v>147</v>
      </c>
      <c r="AU285" s="149" t="s">
        <v>145</v>
      </c>
      <c r="AV285" s="12" t="s">
        <v>145</v>
      </c>
      <c r="AW285" s="12" t="s">
        <v>30</v>
      </c>
      <c r="AX285" s="12" t="s">
        <v>73</v>
      </c>
      <c r="AY285" s="149" t="s">
        <v>137</v>
      </c>
    </row>
    <row r="286" spans="2:65" s="13" customFormat="1">
      <c r="B286" s="155"/>
      <c r="D286" s="148" t="s">
        <v>147</v>
      </c>
      <c r="E286" s="156" t="s">
        <v>1</v>
      </c>
      <c r="F286" s="157" t="s">
        <v>149</v>
      </c>
      <c r="H286" s="158">
        <v>115.2</v>
      </c>
      <c r="I286" s="159"/>
      <c r="L286" s="155"/>
      <c r="M286" s="160"/>
      <c r="T286" s="161"/>
      <c r="AT286" s="156" t="s">
        <v>147</v>
      </c>
      <c r="AU286" s="156" t="s">
        <v>145</v>
      </c>
      <c r="AV286" s="13" t="s">
        <v>144</v>
      </c>
      <c r="AW286" s="13" t="s">
        <v>30</v>
      </c>
      <c r="AX286" s="13" t="s">
        <v>81</v>
      </c>
      <c r="AY286" s="156" t="s">
        <v>137</v>
      </c>
    </row>
    <row r="287" spans="2:65" s="1" customFormat="1" ht="24.2" customHeight="1">
      <c r="B287" s="132"/>
      <c r="C287" s="133" t="s">
        <v>393</v>
      </c>
      <c r="D287" s="133" t="s">
        <v>140</v>
      </c>
      <c r="E287" s="134" t="s">
        <v>394</v>
      </c>
      <c r="F287" s="135" t="s">
        <v>395</v>
      </c>
      <c r="G287" s="136" t="s">
        <v>155</v>
      </c>
      <c r="H287" s="137">
        <v>24</v>
      </c>
      <c r="I287" s="138"/>
      <c r="J287" s="139">
        <f>ROUND(I287*H287,2)</f>
        <v>0</v>
      </c>
      <c r="K287" s="140"/>
      <c r="L287" s="31"/>
      <c r="M287" s="141" t="s">
        <v>1</v>
      </c>
      <c r="N287" s="142" t="s">
        <v>39</v>
      </c>
      <c r="P287" s="143">
        <f>O287*H287</f>
        <v>0</v>
      </c>
      <c r="Q287" s="143">
        <v>0</v>
      </c>
      <c r="R287" s="143">
        <f>Q287*H287</f>
        <v>0</v>
      </c>
      <c r="S287" s="143">
        <v>6.0000000000000001E-3</v>
      </c>
      <c r="T287" s="144">
        <f>S287*H287</f>
        <v>0.14400000000000002</v>
      </c>
      <c r="AR287" s="145" t="s">
        <v>225</v>
      </c>
      <c r="AT287" s="145" t="s">
        <v>140</v>
      </c>
      <c r="AU287" s="145" t="s">
        <v>145</v>
      </c>
      <c r="AY287" s="16" t="s">
        <v>137</v>
      </c>
      <c r="BE287" s="146">
        <f>IF(N287="základní",J287,0)</f>
        <v>0</v>
      </c>
      <c r="BF287" s="146">
        <f>IF(N287="snížená",J287,0)</f>
        <v>0</v>
      </c>
      <c r="BG287" s="146">
        <f>IF(N287="zákl. přenesená",J287,0)</f>
        <v>0</v>
      </c>
      <c r="BH287" s="146">
        <f>IF(N287="sníž. přenesená",J287,0)</f>
        <v>0</v>
      </c>
      <c r="BI287" s="146">
        <f>IF(N287="nulová",J287,0)</f>
        <v>0</v>
      </c>
      <c r="BJ287" s="16" t="s">
        <v>145</v>
      </c>
      <c r="BK287" s="146">
        <f>ROUND(I287*H287,2)</f>
        <v>0</v>
      </c>
      <c r="BL287" s="16" t="s">
        <v>225</v>
      </c>
      <c r="BM287" s="145" t="s">
        <v>396</v>
      </c>
    </row>
    <row r="288" spans="2:65" s="12" customFormat="1">
      <c r="B288" s="147"/>
      <c r="D288" s="148" t="s">
        <v>147</v>
      </c>
      <c r="E288" s="149" t="s">
        <v>1</v>
      </c>
      <c r="F288" s="150" t="s">
        <v>397</v>
      </c>
      <c r="H288" s="151">
        <v>24</v>
      </c>
      <c r="I288" s="152"/>
      <c r="L288" s="147"/>
      <c r="M288" s="153"/>
      <c r="T288" s="154"/>
      <c r="AT288" s="149" t="s">
        <v>147</v>
      </c>
      <c r="AU288" s="149" t="s">
        <v>145</v>
      </c>
      <c r="AV288" s="12" t="s">
        <v>145</v>
      </c>
      <c r="AW288" s="12" t="s">
        <v>30</v>
      </c>
      <c r="AX288" s="12" t="s">
        <v>73</v>
      </c>
      <c r="AY288" s="149" t="s">
        <v>137</v>
      </c>
    </row>
    <row r="289" spans="2:65" s="13" customFormat="1">
      <c r="B289" s="155"/>
      <c r="D289" s="148" t="s">
        <v>147</v>
      </c>
      <c r="E289" s="156" t="s">
        <v>1</v>
      </c>
      <c r="F289" s="157" t="s">
        <v>149</v>
      </c>
      <c r="H289" s="158">
        <v>24</v>
      </c>
      <c r="I289" s="159"/>
      <c r="L289" s="155"/>
      <c r="M289" s="160"/>
      <c r="T289" s="161"/>
      <c r="AT289" s="156" t="s">
        <v>147</v>
      </c>
      <c r="AU289" s="156" t="s">
        <v>145</v>
      </c>
      <c r="AV289" s="13" t="s">
        <v>144</v>
      </c>
      <c r="AW289" s="13" t="s">
        <v>30</v>
      </c>
      <c r="AX289" s="13" t="s">
        <v>81</v>
      </c>
      <c r="AY289" s="156" t="s">
        <v>137</v>
      </c>
    </row>
    <row r="290" spans="2:65" s="1" customFormat="1" ht="21.75" customHeight="1">
      <c r="B290" s="132"/>
      <c r="C290" s="133" t="s">
        <v>398</v>
      </c>
      <c r="D290" s="133" t="s">
        <v>140</v>
      </c>
      <c r="E290" s="134" t="s">
        <v>399</v>
      </c>
      <c r="F290" s="135" t="s">
        <v>400</v>
      </c>
      <c r="G290" s="136" t="s">
        <v>155</v>
      </c>
      <c r="H290" s="137">
        <v>24</v>
      </c>
      <c r="I290" s="138"/>
      <c r="J290" s="139">
        <f>ROUND(I290*H290,2)</f>
        <v>0</v>
      </c>
      <c r="K290" s="140"/>
      <c r="L290" s="31"/>
      <c r="M290" s="141" t="s">
        <v>1</v>
      </c>
      <c r="N290" s="142" t="s">
        <v>39</v>
      </c>
      <c r="P290" s="143">
        <f>O290*H290</f>
        <v>0</v>
      </c>
      <c r="Q290" s="143">
        <v>8.0000000000000007E-5</v>
      </c>
      <c r="R290" s="143">
        <f>Q290*H290</f>
        <v>1.9200000000000003E-3</v>
      </c>
      <c r="S290" s="143">
        <v>0</v>
      </c>
      <c r="T290" s="144">
        <f>S290*H290</f>
        <v>0</v>
      </c>
      <c r="AR290" s="145" t="s">
        <v>225</v>
      </c>
      <c r="AT290" s="145" t="s">
        <v>140</v>
      </c>
      <c r="AU290" s="145" t="s">
        <v>145</v>
      </c>
      <c r="AY290" s="16" t="s">
        <v>137</v>
      </c>
      <c r="BE290" s="146">
        <f>IF(N290="základní",J290,0)</f>
        <v>0</v>
      </c>
      <c r="BF290" s="146">
        <f>IF(N290="snížená",J290,0)</f>
        <v>0</v>
      </c>
      <c r="BG290" s="146">
        <f>IF(N290="zákl. přenesená",J290,0)</f>
        <v>0</v>
      </c>
      <c r="BH290" s="146">
        <f>IF(N290="sníž. přenesená",J290,0)</f>
        <v>0</v>
      </c>
      <c r="BI290" s="146">
        <f>IF(N290="nulová",J290,0)</f>
        <v>0</v>
      </c>
      <c r="BJ290" s="16" t="s">
        <v>145</v>
      </c>
      <c r="BK290" s="146">
        <f>ROUND(I290*H290,2)</f>
        <v>0</v>
      </c>
      <c r="BL290" s="16" t="s">
        <v>225</v>
      </c>
      <c r="BM290" s="145" t="s">
        <v>401</v>
      </c>
    </row>
    <row r="291" spans="2:65" s="12" customFormat="1">
      <c r="B291" s="147"/>
      <c r="D291" s="148" t="s">
        <v>147</v>
      </c>
      <c r="E291" s="149" t="s">
        <v>1</v>
      </c>
      <c r="F291" s="150" t="s">
        <v>397</v>
      </c>
      <c r="H291" s="151">
        <v>24</v>
      </c>
      <c r="I291" s="152"/>
      <c r="L291" s="147"/>
      <c r="M291" s="153"/>
      <c r="T291" s="154"/>
      <c r="AT291" s="149" t="s">
        <v>147</v>
      </c>
      <c r="AU291" s="149" t="s">
        <v>145</v>
      </c>
      <c r="AV291" s="12" t="s">
        <v>145</v>
      </c>
      <c r="AW291" s="12" t="s">
        <v>30</v>
      </c>
      <c r="AX291" s="12" t="s">
        <v>73</v>
      </c>
      <c r="AY291" s="149" t="s">
        <v>137</v>
      </c>
    </row>
    <row r="292" spans="2:65" s="13" customFormat="1">
      <c r="B292" s="155"/>
      <c r="D292" s="148" t="s">
        <v>147</v>
      </c>
      <c r="E292" s="156" t="s">
        <v>1</v>
      </c>
      <c r="F292" s="157" t="s">
        <v>149</v>
      </c>
      <c r="H292" s="158">
        <v>24</v>
      </c>
      <c r="I292" s="159"/>
      <c r="L292" s="155"/>
      <c r="M292" s="160"/>
      <c r="T292" s="161"/>
      <c r="AT292" s="156" t="s">
        <v>147</v>
      </c>
      <c r="AU292" s="156" t="s">
        <v>145</v>
      </c>
      <c r="AV292" s="13" t="s">
        <v>144</v>
      </c>
      <c r="AW292" s="13" t="s">
        <v>30</v>
      </c>
      <c r="AX292" s="13" t="s">
        <v>81</v>
      </c>
      <c r="AY292" s="156" t="s">
        <v>137</v>
      </c>
    </row>
    <row r="293" spans="2:65" s="1" customFormat="1" ht="24.2" customHeight="1">
      <c r="B293" s="132"/>
      <c r="C293" s="168" t="s">
        <v>402</v>
      </c>
      <c r="D293" s="168" t="s">
        <v>403</v>
      </c>
      <c r="E293" s="169" t="s">
        <v>404</v>
      </c>
      <c r="F293" s="170" t="s">
        <v>405</v>
      </c>
      <c r="G293" s="171" t="s">
        <v>155</v>
      </c>
      <c r="H293" s="172">
        <v>24</v>
      </c>
      <c r="I293" s="173"/>
      <c r="J293" s="174">
        <f>ROUND(I293*H293,2)</f>
        <v>0</v>
      </c>
      <c r="K293" s="175"/>
      <c r="L293" s="176"/>
      <c r="M293" s="177" t="s">
        <v>1</v>
      </c>
      <c r="N293" s="178" t="s">
        <v>39</v>
      </c>
      <c r="P293" s="143">
        <f>O293*H293</f>
        <v>0</v>
      </c>
      <c r="Q293" s="143">
        <v>1.1000000000000001E-3</v>
      </c>
      <c r="R293" s="143">
        <f>Q293*H293</f>
        <v>2.64E-2</v>
      </c>
      <c r="S293" s="143">
        <v>0</v>
      </c>
      <c r="T293" s="144">
        <f>S293*H293</f>
        <v>0</v>
      </c>
      <c r="AR293" s="145" t="s">
        <v>296</v>
      </c>
      <c r="AT293" s="145" t="s">
        <v>403</v>
      </c>
      <c r="AU293" s="145" t="s">
        <v>145</v>
      </c>
      <c r="AY293" s="16" t="s">
        <v>137</v>
      </c>
      <c r="BE293" s="146">
        <f>IF(N293="základní",J293,0)</f>
        <v>0</v>
      </c>
      <c r="BF293" s="146">
        <f>IF(N293="snížená",J293,0)</f>
        <v>0</v>
      </c>
      <c r="BG293" s="146">
        <f>IF(N293="zákl. přenesená",J293,0)</f>
        <v>0</v>
      </c>
      <c r="BH293" s="146">
        <f>IF(N293="sníž. přenesená",J293,0)</f>
        <v>0</v>
      </c>
      <c r="BI293" s="146">
        <f>IF(N293="nulová",J293,0)</f>
        <v>0</v>
      </c>
      <c r="BJ293" s="16" t="s">
        <v>145</v>
      </c>
      <c r="BK293" s="146">
        <f>ROUND(I293*H293,2)</f>
        <v>0</v>
      </c>
      <c r="BL293" s="16" t="s">
        <v>225</v>
      </c>
      <c r="BM293" s="145" t="s">
        <v>406</v>
      </c>
    </row>
    <row r="294" spans="2:65" s="1" customFormat="1" ht="33" customHeight="1">
      <c r="B294" s="132"/>
      <c r="C294" s="133" t="s">
        <v>407</v>
      </c>
      <c r="D294" s="133" t="s">
        <v>140</v>
      </c>
      <c r="E294" s="134" t="s">
        <v>408</v>
      </c>
      <c r="F294" s="135" t="s">
        <v>409</v>
      </c>
      <c r="G294" s="136" t="s">
        <v>410</v>
      </c>
      <c r="H294" s="179"/>
      <c r="I294" s="138"/>
      <c r="J294" s="139">
        <f>ROUND(I294*H294,2)</f>
        <v>0</v>
      </c>
      <c r="K294" s="140"/>
      <c r="L294" s="31"/>
      <c r="M294" s="141" t="s">
        <v>1</v>
      </c>
      <c r="N294" s="142" t="s">
        <v>39</v>
      </c>
      <c r="P294" s="143">
        <f>O294*H294</f>
        <v>0</v>
      </c>
      <c r="Q294" s="143">
        <v>0</v>
      </c>
      <c r="R294" s="143">
        <f>Q294*H294</f>
        <v>0</v>
      </c>
      <c r="S294" s="143">
        <v>0</v>
      </c>
      <c r="T294" s="144">
        <f>S294*H294</f>
        <v>0</v>
      </c>
      <c r="AR294" s="145" t="s">
        <v>225</v>
      </c>
      <c r="AT294" s="145" t="s">
        <v>140</v>
      </c>
      <c r="AU294" s="145" t="s">
        <v>145</v>
      </c>
      <c r="AY294" s="16" t="s">
        <v>137</v>
      </c>
      <c r="BE294" s="146">
        <f>IF(N294="základní",J294,0)</f>
        <v>0</v>
      </c>
      <c r="BF294" s="146">
        <f>IF(N294="snížená",J294,0)</f>
        <v>0</v>
      </c>
      <c r="BG294" s="146">
        <f>IF(N294="zákl. přenesená",J294,0)</f>
        <v>0</v>
      </c>
      <c r="BH294" s="146">
        <f>IF(N294="sníž. přenesená",J294,0)</f>
        <v>0</v>
      </c>
      <c r="BI294" s="146">
        <f>IF(N294="nulová",J294,0)</f>
        <v>0</v>
      </c>
      <c r="BJ294" s="16" t="s">
        <v>145</v>
      </c>
      <c r="BK294" s="146">
        <f>ROUND(I294*H294,2)</f>
        <v>0</v>
      </c>
      <c r="BL294" s="16" t="s">
        <v>225</v>
      </c>
      <c r="BM294" s="145" t="s">
        <v>411</v>
      </c>
    </row>
    <row r="295" spans="2:65" s="11" customFormat="1" ht="22.9" customHeight="1">
      <c r="B295" s="120"/>
      <c r="D295" s="121" t="s">
        <v>72</v>
      </c>
      <c r="E295" s="130" t="s">
        <v>412</v>
      </c>
      <c r="F295" s="130" t="s">
        <v>413</v>
      </c>
      <c r="I295" s="123"/>
      <c r="J295" s="131">
        <f>BK295</f>
        <v>0</v>
      </c>
      <c r="L295" s="120"/>
      <c r="M295" s="125"/>
      <c r="P295" s="126">
        <f>SUM(P296:P307)</f>
        <v>0</v>
      </c>
      <c r="R295" s="126">
        <f>SUM(R296:R307)</f>
        <v>2.5057799999999997</v>
      </c>
      <c r="T295" s="127">
        <f>SUM(T296:T307)</f>
        <v>0</v>
      </c>
      <c r="AR295" s="121" t="s">
        <v>145</v>
      </c>
      <c r="AT295" s="128" t="s">
        <v>72</v>
      </c>
      <c r="AU295" s="128" t="s">
        <v>81</v>
      </c>
      <c r="AY295" s="121" t="s">
        <v>137</v>
      </c>
      <c r="BK295" s="129">
        <f>SUM(BK296:BK307)</f>
        <v>0</v>
      </c>
    </row>
    <row r="296" spans="2:65" s="1" customFormat="1" ht="16.5" customHeight="1">
      <c r="B296" s="132"/>
      <c r="C296" s="133" t="s">
        <v>414</v>
      </c>
      <c r="D296" s="133" t="s">
        <v>140</v>
      </c>
      <c r="E296" s="134" t="s">
        <v>415</v>
      </c>
      <c r="F296" s="135" t="s">
        <v>416</v>
      </c>
      <c r="G296" s="136" t="s">
        <v>205</v>
      </c>
      <c r="H296" s="137">
        <v>3</v>
      </c>
      <c r="I296" s="138"/>
      <c r="J296" s="139">
        <f>ROUND(I296*H296,2)</f>
        <v>0</v>
      </c>
      <c r="K296" s="140"/>
      <c r="L296" s="31"/>
      <c r="M296" s="141" t="s">
        <v>1</v>
      </c>
      <c r="N296" s="142" t="s">
        <v>39</v>
      </c>
      <c r="P296" s="143">
        <f>O296*H296</f>
        <v>0</v>
      </c>
      <c r="Q296" s="143">
        <v>6.0000000000000002E-5</v>
      </c>
      <c r="R296" s="143">
        <f>Q296*H296</f>
        <v>1.8000000000000001E-4</v>
      </c>
      <c r="S296" s="143">
        <v>0</v>
      </c>
      <c r="T296" s="144">
        <f>S296*H296</f>
        <v>0</v>
      </c>
      <c r="AR296" s="145" t="s">
        <v>225</v>
      </c>
      <c r="AT296" s="145" t="s">
        <v>140</v>
      </c>
      <c r="AU296" s="145" t="s">
        <v>145</v>
      </c>
      <c r="AY296" s="16" t="s">
        <v>137</v>
      </c>
      <c r="BE296" s="146">
        <f>IF(N296="základní",J296,0)</f>
        <v>0</v>
      </c>
      <c r="BF296" s="146">
        <f>IF(N296="snížená",J296,0)</f>
        <v>0</v>
      </c>
      <c r="BG296" s="146">
        <f>IF(N296="zákl. přenesená",J296,0)</f>
        <v>0</v>
      </c>
      <c r="BH296" s="146">
        <f>IF(N296="sníž. přenesená",J296,0)</f>
        <v>0</v>
      </c>
      <c r="BI296" s="146">
        <f>IF(N296="nulová",J296,0)</f>
        <v>0</v>
      </c>
      <c r="BJ296" s="16" t="s">
        <v>145</v>
      </c>
      <c r="BK296" s="146">
        <f>ROUND(I296*H296,2)</f>
        <v>0</v>
      </c>
      <c r="BL296" s="16" t="s">
        <v>225</v>
      </c>
      <c r="BM296" s="145" t="s">
        <v>417</v>
      </c>
    </row>
    <row r="297" spans="2:65" s="1" customFormat="1" ht="21.75" customHeight="1">
      <c r="B297" s="132"/>
      <c r="C297" s="133" t="s">
        <v>418</v>
      </c>
      <c r="D297" s="133" t="s">
        <v>140</v>
      </c>
      <c r="E297" s="134" t="s">
        <v>419</v>
      </c>
      <c r="F297" s="135" t="s">
        <v>420</v>
      </c>
      <c r="G297" s="136" t="s">
        <v>421</v>
      </c>
      <c r="H297" s="137">
        <v>2481.6</v>
      </c>
      <c r="I297" s="138"/>
      <c r="J297" s="139">
        <f>ROUND(I297*H297,2)</f>
        <v>0</v>
      </c>
      <c r="K297" s="140"/>
      <c r="L297" s="31"/>
      <c r="M297" s="141" t="s">
        <v>1</v>
      </c>
      <c r="N297" s="142" t="s">
        <v>39</v>
      </c>
      <c r="P297" s="143">
        <f>O297*H297</f>
        <v>0</v>
      </c>
      <c r="Q297" s="143">
        <v>1E-3</v>
      </c>
      <c r="R297" s="143">
        <f>Q297*H297</f>
        <v>2.4815999999999998</v>
      </c>
      <c r="S297" s="143">
        <v>0</v>
      </c>
      <c r="T297" s="144">
        <f>S297*H297</f>
        <v>0</v>
      </c>
      <c r="AR297" s="145" t="s">
        <v>225</v>
      </c>
      <c r="AT297" s="145" t="s">
        <v>140</v>
      </c>
      <c r="AU297" s="145" t="s">
        <v>145</v>
      </c>
      <c r="AY297" s="16" t="s">
        <v>137</v>
      </c>
      <c r="BE297" s="146">
        <f>IF(N297="základní",J297,0)</f>
        <v>0</v>
      </c>
      <c r="BF297" s="146">
        <f>IF(N297="snížená",J297,0)</f>
        <v>0</v>
      </c>
      <c r="BG297" s="146">
        <f>IF(N297="zákl. přenesená",J297,0)</f>
        <v>0</v>
      </c>
      <c r="BH297" s="146">
        <f>IF(N297="sníž. přenesená",J297,0)</f>
        <v>0</v>
      </c>
      <c r="BI297" s="146">
        <f>IF(N297="nulová",J297,0)</f>
        <v>0</v>
      </c>
      <c r="BJ297" s="16" t="s">
        <v>145</v>
      </c>
      <c r="BK297" s="146">
        <f>ROUND(I297*H297,2)</f>
        <v>0</v>
      </c>
      <c r="BL297" s="16" t="s">
        <v>225</v>
      </c>
      <c r="BM297" s="145" t="s">
        <v>422</v>
      </c>
    </row>
    <row r="298" spans="2:65" s="14" customFormat="1">
      <c r="B298" s="162"/>
      <c r="D298" s="148" t="s">
        <v>147</v>
      </c>
      <c r="E298" s="163" t="s">
        <v>1</v>
      </c>
      <c r="F298" s="164" t="s">
        <v>166</v>
      </c>
      <c r="H298" s="163" t="s">
        <v>1</v>
      </c>
      <c r="I298" s="165"/>
      <c r="L298" s="162"/>
      <c r="M298" s="166"/>
      <c r="T298" s="167"/>
      <c r="AT298" s="163" t="s">
        <v>147</v>
      </c>
      <c r="AU298" s="163" t="s">
        <v>145</v>
      </c>
      <c r="AV298" s="14" t="s">
        <v>81</v>
      </c>
      <c r="AW298" s="14" t="s">
        <v>30</v>
      </c>
      <c r="AX298" s="14" t="s">
        <v>73</v>
      </c>
      <c r="AY298" s="163" t="s">
        <v>137</v>
      </c>
    </row>
    <row r="299" spans="2:65" s="14" customFormat="1" ht="33.75">
      <c r="B299" s="162"/>
      <c r="D299" s="148" t="s">
        <v>147</v>
      </c>
      <c r="E299" s="163" t="s">
        <v>1</v>
      </c>
      <c r="F299" s="164" t="s">
        <v>423</v>
      </c>
      <c r="H299" s="163" t="s">
        <v>1</v>
      </c>
      <c r="I299" s="165"/>
      <c r="L299" s="162"/>
      <c r="M299" s="166"/>
      <c r="T299" s="167"/>
      <c r="AT299" s="163" t="s">
        <v>147</v>
      </c>
      <c r="AU299" s="163" t="s">
        <v>145</v>
      </c>
      <c r="AV299" s="14" t="s">
        <v>81</v>
      </c>
      <c r="AW299" s="14" t="s">
        <v>30</v>
      </c>
      <c r="AX299" s="14" t="s">
        <v>73</v>
      </c>
      <c r="AY299" s="163" t="s">
        <v>137</v>
      </c>
    </row>
    <row r="300" spans="2:65" s="12" customFormat="1">
      <c r="B300" s="147"/>
      <c r="D300" s="148" t="s">
        <v>147</v>
      </c>
      <c r="E300" s="149" t="s">
        <v>1</v>
      </c>
      <c r="F300" s="150" t="s">
        <v>424</v>
      </c>
      <c r="H300" s="151">
        <v>2256</v>
      </c>
      <c r="I300" s="152"/>
      <c r="L300" s="147"/>
      <c r="M300" s="153"/>
      <c r="T300" s="154"/>
      <c r="AT300" s="149" t="s">
        <v>147</v>
      </c>
      <c r="AU300" s="149" t="s">
        <v>145</v>
      </c>
      <c r="AV300" s="12" t="s">
        <v>145</v>
      </c>
      <c r="AW300" s="12" t="s">
        <v>30</v>
      </c>
      <c r="AX300" s="12" t="s">
        <v>73</v>
      </c>
      <c r="AY300" s="149" t="s">
        <v>137</v>
      </c>
    </row>
    <row r="301" spans="2:65" s="13" customFormat="1">
      <c r="B301" s="155"/>
      <c r="D301" s="148" t="s">
        <v>147</v>
      </c>
      <c r="E301" s="156" t="s">
        <v>1</v>
      </c>
      <c r="F301" s="157" t="s">
        <v>149</v>
      </c>
      <c r="H301" s="158">
        <v>2256</v>
      </c>
      <c r="I301" s="159"/>
      <c r="L301" s="155"/>
      <c r="M301" s="160"/>
      <c r="T301" s="161"/>
      <c r="AT301" s="156" t="s">
        <v>147</v>
      </c>
      <c r="AU301" s="156" t="s">
        <v>145</v>
      </c>
      <c r="AV301" s="13" t="s">
        <v>144</v>
      </c>
      <c r="AW301" s="13" t="s">
        <v>30</v>
      </c>
      <c r="AX301" s="13" t="s">
        <v>81</v>
      </c>
      <c r="AY301" s="156" t="s">
        <v>137</v>
      </c>
    </row>
    <row r="302" spans="2:65" s="12" customFormat="1">
      <c r="B302" s="147"/>
      <c r="D302" s="148" t="s">
        <v>147</v>
      </c>
      <c r="F302" s="150" t="s">
        <v>425</v>
      </c>
      <c r="H302" s="151">
        <v>2481.6</v>
      </c>
      <c r="I302" s="152"/>
      <c r="L302" s="147"/>
      <c r="M302" s="153"/>
      <c r="T302" s="154"/>
      <c r="AT302" s="149" t="s">
        <v>147</v>
      </c>
      <c r="AU302" s="149" t="s">
        <v>145</v>
      </c>
      <c r="AV302" s="12" t="s">
        <v>145</v>
      </c>
      <c r="AW302" s="12" t="s">
        <v>3</v>
      </c>
      <c r="AX302" s="12" t="s">
        <v>81</v>
      </c>
      <c r="AY302" s="149" t="s">
        <v>137</v>
      </c>
    </row>
    <row r="303" spans="2:65" s="1" customFormat="1" ht="24.2" customHeight="1">
      <c r="B303" s="132"/>
      <c r="C303" s="133" t="s">
        <v>426</v>
      </c>
      <c r="D303" s="133" t="s">
        <v>140</v>
      </c>
      <c r="E303" s="134" t="s">
        <v>427</v>
      </c>
      <c r="F303" s="135" t="s">
        <v>428</v>
      </c>
      <c r="G303" s="136" t="s">
        <v>205</v>
      </c>
      <c r="H303" s="137">
        <v>24</v>
      </c>
      <c r="I303" s="138"/>
      <c r="J303" s="139">
        <f>ROUND(I303*H303,2)</f>
        <v>0</v>
      </c>
      <c r="K303" s="140"/>
      <c r="L303" s="31"/>
      <c r="M303" s="141" t="s">
        <v>1</v>
      </c>
      <c r="N303" s="142" t="s">
        <v>39</v>
      </c>
      <c r="P303" s="143">
        <f>O303*H303</f>
        <v>0</v>
      </c>
      <c r="Q303" s="143">
        <v>1E-3</v>
      </c>
      <c r="R303" s="143">
        <f>Q303*H303</f>
        <v>2.4E-2</v>
      </c>
      <c r="S303" s="143">
        <v>0</v>
      </c>
      <c r="T303" s="144">
        <f>S303*H303</f>
        <v>0</v>
      </c>
      <c r="AR303" s="145" t="s">
        <v>225</v>
      </c>
      <c r="AT303" s="145" t="s">
        <v>140</v>
      </c>
      <c r="AU303" s="145" t="s">
        <v>145</v>
      </c>
      <c r="AY303" s="16" t="s">
        <v>137</v>
      </c>
      <c r="BE303" s="146">
        <f>IF(N303="základní",J303,0)</f>
        <v>0</v>
      </c>
      <c r="BF303" s="146">
        <f>IF(N303="snížená",J303,0)</f>
        <v>0</v>
      </c>
      <c r="BG303" s="146">
        <f>IF(N303="zákl. přenesená",J303,0)</f>
        <v>0</v>
      </c>
      <c r="BH303" s="146">
        <f>IF(N303="sníž. přenesená",J303,0)</f>
        <v>0</v>
      </c>
      <c r="BI303" s="146">
        <f>IF(N303="nulová",J303,0)</f>
        <v>0</v>
      </c>
      <c r="BJ303" s="16" t="s">
        <v>145</v>
      </c>
      <c r="BK303" s="146">
        <f>ROUND(I303*H303,2)</f>
        <v>0</v>
      </c>
      <c r="BL303" s="16" t="s">
        <v>225</v>
      </c>
      <c r="BM303" s="145" t="s">
        <v>429</v>
      </c>
    </row>
    <row r="304" spans="2:65" s="14" customFormat="1">
      <c r="B304" s="162"/>
      <c r="D304" s="148" t="s">
        <v>147</v>
      </c>
      <c r="E304" s="163" t="s">
        <v>1</v>
      </c>
      <c r="F304" s="164" t="s">
        <v>166</v>
      </c>
      <c r="H304" s="163" t="s">
        <v>1</v>
      </c>
      <c r="I304" s="165"/>
      <c r="L304" s="162"/>
      <c r="M304" s="166"/>
      <c r="T304" s="167"/>
      <c r="AT304" s="163" t="s">
        <v>147</v>
      </c>
      <c r="AU304" s="163" t="s">
        <v>145</v>
      </c>
      <c r="AV304" s="14" t="s">
        <v>81</v>
      </c>
      <c r="AW304" s="14" t="s">
        <v>30</v>
      </c>
      <c r="AX304" s="14" t="s">
        <v>73</v>
      </c>
      <c r="AY304" s="163" t="s">
        <v>137</v>
      </c>
    </row>
    <row r="305" spans="2:65" s="12" customFormat="1">
      <c r="B305" s="147"/>
      <c r="D305" s="148" t="s">
        <v>147</v>
      </c>
      <c r="E305" s="149" t="s">
        <v>1</v>
      </c>
      <c r="F305" s="150" t="s">
        <v>258</v>
      </c>
      <c r="H305" s="151">
        <v>24</v>
      </c>
      <c r="I305" s="152"/>
      <c r="L305" s="147"/>
      <c r="M305" s="153"/>
      <c r="T305" s="154"/>
      <c r="AT305" s="149" t="s">
        <v>147</v>
      </c>
      <c r="AU305" s="149" t="s">
        <v>145</v>
      </c>
      <c r="AV305" s="12" t="s">
        <v>145</v>
      </c>
      <c r="AW305" s="12" t="s">
        <v>30</v>
      </c>
      <c r="AX305" s="12" t="s">
        <v>73</v>
      </c>
      <c r="AY305" s="149" t="s">
        <v>137</v>
      </c>
    </row>
    <row r="306" spans="2:65" s="13" customFormat="1">
      <c r="B306" s="155"/>
      <c r="D306" s="148" t="s">
        <v>147</v>
      </c>
      <c r="E306" s="156" t="s">
        <v>1</v>
      </c>
      <c r="F306" s="157" t="s">
        <v>149</v>
      </c>
      <c r="H306" s="158">
        <v>24</v>
      </c>
      <c r="I306" s="159"/>
      <c r="L306" s="155"/>
      <c r="M306" s="160"/>
      <c r="T306" s="161"/>
      <c r="AT306" s="156" t="s">
        <v>147</v>
      </c>
      <c r="AU306" s="156" t="s">
        <v>145</v>
      </c>
      <c r="AV306" s="13" t="s">
        <v>144</v>
      </c>
      <c r="AW306" s="13" t="s">
        <v>30</v>
      </c>
      <c r="AX306" s="13" t="s">
        <v>81</v>
      </c>
      <c r="AY306" s="156" t="s">
        <v>137</v>
      </c>
    </row>
    <row r="307" spans="2:65" s="1" customFormat="1" ht="24.2" customHeight="1">
      <c r="B307" s="132"/>
      <c r="C307" s="133" t="s">
        <v>430</v>
      </c>
      <c r="D307" s="133" t="s">
        <v>140</v>
      </c>
      <c r="E307" s="134" t="s">
        <v>431</v>
      </c>
      <c r="F307" s="135" t="s">
        <v>432</v>
      </c>
      <c r="G307" s="136" t="s">
        <v>410</v>
      </c>
      <c r="H307" s="179"/>
      <c r="I307" s="138"/>
      <c r="J307" s="139">
        <f>ROUND(I307*H307,2)</f>
        <v>0</v>
      </c>
      <c r="K307" s="140"/>
      <c r="L307" s="31"/>
      <c r="M307" s="141" t="s">
        <v>1</v>
      </c>
      <c r="N307" s="142" t="s">
        <v>39</v>
      </c>
      <c r="P307" s="143">
        <f>O307*H307</f>
        <v>0</v>
      </c>
      <c r="Q307" s="143">
        <v>0</v>
      </c>
      <c r="R307" s="143">
        <f>Q307*H307</f>
        <v>0</v>
      </c>
      <c r="S307" s="143">
        <v>0</v>
      </c>
      <c r="T307" s="144">
        <f>S307*H307</f>
        <v>0</v>
      </c>
      <c r="AR307" s="145" t="s">
        <v>225</v>
      </c>
      <c r="AT307" s="145" t="s">
        <v>140</v>
      </c>
      <c r="AU307" s="145" t="s">
        <v>145</v>
      </c>
      <c r="AY307" s="16" t="s">
        <v>137</v>
      </c>
      <c r="BE307" s="146">
        <f>IF(N307="základní",J307,0)</f>
        <v>0</v>
      </c>
      <c r="BF307" s="146">
        <f>IF(N307="snížená",J307,0)</f>
        <v>0</v>
      </c>
      <c r="BG307" s="146">
        <f>IF(N307="zákl. přenesená",J307,0)</f>
        <v>0</v>
      </c>
      <c r="BH307" s="146">
        <f>IF(N307="sníž. přenesená",J307,0)</f>
        <v>0</v>
      </c>
      <c r="BI307" s="146">
        <f>IF(N307="nulová",J307,0)</f>
        <v>0</v>
      </c>
      <c r="BJ307" s="16" t="s">
        <v>145</v>
      </c>
      <c r="BK307" s="146">
        <f>ROUND(I307*H307,2)</f>
        <v>0</v>
      </c>
      <c r="BL307" s="16" t="s">
        <v>225</v>
      </c>
      <c r="BM307" s="145" t="s">
        <v>433</v>
      </c>
    </row>
    <row r="308" spans="2:65" s="11" customFormat="1" ht="22.9" customHeight="1">
      <c r="B308" s="120"/>
      <c r="D308" s="121" t="s">
        <v>72</v>
      </c>
      <c r="E308" s="130" t="s">
        <v>434</v>
      </c>
      <c r="F308" s="130" t="s">
        <v>435</v>
      </c>
      <c r="I308" s="123"/>
      <c r="J308" s="131">
        <f>BK308</f>
        <v>0</v>
      </c>
      <c r="L308" s="120"/>
      <c r="M308" s="125"/>
      <c r="P308" s="126">
        <f>SUM(P309:P332)</f>
        <v>0</v>
      </c>
      <c r="R308" s="126">
        <f>SUM(R309:R332)</f>
        <v>1.23525</v>
      </c>
      <c r="T308" s="127">
        <f>SUM(T309:T332)</f>
        <v>0.95309999999999995</v>
      </c>
      <c r="AR308" s="121" t="s">
        <v>145</v>
      </c>
      <c r="AT308" s="128" t="s">
        <v>72</v>
      </c>
      <c r="AU308" s="128" t="s">
        <v>81</v>
      </c>
      <c r="AY308" s="121" t="s">
        <v>137</v>
      </c>
      <c r="BK308" s="129">
        <f>SUM(BK309:BK332)</f>
        <v>0</v>
      </c>
    </row>
    <row r="309" spans="2:65" s="1" customFormat="1" ht="16.5" customHeight="1">
      <c r="B309" s="132"/>
      <c r="C309" s="133" t="s">
        <v>436</v>
      </c>
      <c r="D309" s="133" t="s">
        <v>140</v>
      </c>
      <c r="E309" s="134" t="s">
        <v>437</v>
      </c>
      <c r="F309" s="135" t="s">
        <v>438</v>
      </c>
      <c r="G309" s="136" t="s">
        <v>143</v>
      </c>
      <c r="H309" s="137">
        <v>27</v>
      </c>
      <c r="I309" s="138"/>
      <c r="J309" s="139">
        <f>ROUND(I309*H309,2)</f>
        <v>0</v>
      </c>
      <c r="K309" s="140"/>
      <c r="L309" s="31"/>
      <c r="M309" s="141" t="s">
        <v>1</v>
      </c>
      <c r="N309" s="142" t="s">
        <v>39</v>
      </c>
      <c r="P309" s="143">
        <f>O309*H309</f>
        <v>0</v>
      </c>
      <c r="Q309" s="143">
        <v>4.5500000000000002E-3</v>
      </c>
      <c r="R309" s="143">
        <f>Q309*H309</f>
        <v>0.12285</v>
      </c>
      <c r="S309" s="143">
        <v>0</v>
      </c>
      <c r="T309" s="144">
        <f>S309*H309</f>
        <v>0</v>
      </c>
      <c r="AR309" s="145" t="s">
        <v>225</v>
      </c>
      <c r="AT309" s="145" t="s">
        <v>140</v>
      </c>
      <c r="AU309" s="145" t="s">
        <v>145</v>
      </c>
      <c r="AY309" s="16" t="s">
        <v>137</v>
      </c>
      <c r="BE309" s="146">
        <f>IF(N309="základní",J309,0)</f>
        <v>0</v>
      </c>
      <c r="BF309" s="146">
        <f>IF(N309="snížená",J309,0)</f>
        <v>0</v>
      </c>
      <c r="BG309" s="146">
        <f>IF(N309="zákl. přenesená",J309,0)</f>
        <v>0</v>
      </c>
      <c r="BH309" s="146">
        <f>IF(N309="sníž. přenesená",J309,0)</f>
        <v>0</v>
      </c>
      <c r="BI309" s="146">
        <f>IF(N309="nulová",J309,0)</f>
        <v>0</v>
      </c>
      <c r="BJ309" s="16" t="s">
        <v>145</v>
      </c>
      <c r="BK309" s="146">
        <f>ROUND(I309*H309,2)</f>
        <v>0</v>
      </c>
      <c r="BL309" s="16" t="s">
        <v>225</v>
      </c>
      <c r="BM309" s="145" t="s">
        <v>439</v>
      </c>
    </row>
    <row r="310" spans="2:65" s="12" customFormat="1">
      <c r="B310" s="147"/>
      <c r="D310" s="148" t="s">
        <v>147</v>
      </c>
      <c r="E310" s="149" t="s">
        <v>1</v>
      </c>
      <c r="F310" s="150" t="s">
        <v>383</v>
      </c>
      <c r="H310" s="151">
        <v>27</v>
      </c>
      <c r="I310" s="152"/>
      <c r="L310" s="147"/>
      <c r="M310" s="153"/>
      <c r="T310" s="154"/>
      <c r="AT310" s="149" t="s">
        <v>147</v>
      </c>
      <c r="AU310" s="149" t="s">
        <v>145</v>
      </c>
      <c r="AV310" s="12" t="s">
        <v>145</v>
      </c>
      <c r="AW310" s="12" t="s">
        <v>30</v>
      </c>
      <c r="AX310" s="12" t="s">
        <v>73</v>
      </c>
      <c r="AY310" s="149" t="s">
        <v>137</v>
      </c>
    </row>
    <row r="311" spans="2:65" s="13" customFormat="1">
      <c r="B311" s="155"/>
      <c r="D311" s="148" t="s">
        <v>147</v>
      </c>
      <c r="E311" s="156" t="s">
        <v>1</v>
      </c>
      <c r="F311" s="157" t="s">
        <v>149</v>
      </c>
      <c r="H311" s="158">
        <v>27</v>
      </c>
      <c r="I311" s="159"/>
      <c r="L311" s="155"/>
      <c r="M311" s="160"/>
      <c r="T311" s="161"/>
      <c r="AT311" s="156" t="s">
        <v>147</v>
      </c>
      <c r="AU311" s="156" t="s">
        <v>145</v>
      </c>
      <c r="AV311" s="13" t="s">
        <v>144</v>
      </c>
      <c r="AW311" s="13" t="s">
        <v>30</v>
      </c>
      <c r="AX311" s="13" t="s">
        <v>81</v>
      </c>
      <c r="AY311" s="156" t="s">
        <v>137</v>
      </c>
    </row>
    <row r="312" spans="2:65" s="1" customFormat="1" ht="16.5" customHeight="1">
      <c r="B312" s="132"/>
      <c r="C312" s="133" t="s">
        <v>440</v>
      </c>
      <c r="D312" s="133" t="s">
        <v>140</v>
      </c>
      <c r="E312" s="134" t="s">
        <v>441</v>
      </c>
      <c r="F312" s="135" t="s">
        <v>442</v>
      </c>
      <c r="G312" s="136" t="s">
        <v>143</v>
      </c>
      <c r="H312" s="137">
        <v>27</v>
      </c>
      <c r="I312" s="138"/>
      <c r="J312" s="139">
        <f>ROUND(I312*H312,2)</f>
        <v>0</v>
      </c>
      <c r="K312" s="140"/>
      <c r="L312" s="31"/>
      <c r="M312" s="141" t="s">
        <v>1</v>
      </c>
      <c r="N312" s="142" t="s">
        <v>39</v>
      </c>
      <c r="P312" s="143">
        <f>O312*H312</f>
        <v>0</v>
      </c>
      <c r="Q312" s="143">
        <v>0</v>
      </c>
      <c r="R312" s="143">
        <f>Q312*H312</f>
        <v>0</v>
      </c>
      <c r="S312" s="143">
        <v>3.5299999999999998E-2</v>
      </c>
      <c r="T312" s="144">
        <f>S312*H312</f>
        <v>0.95309999999999995</v>
      </c>
      <c r="AR312" s="145" t="s">
        <v>225</v>
      </c>
      <c r="AT312" s="145" t="s">
        <v>140</v>
      </c>
      <c r="AU312" s="145" t="s">
        <v>145</v>
      </c>
      <c r="AY312" s="16" t="s">
        <v>137</v>
      </c>
      <c r="BE312" s="146">
        <f>IF(N312="základní",J312,0)</f>
        <v>0</v>
      </c>
      <c r="BF312" s="146">
        <f>IF(N312="snížená",J312,0)</f>
        <v>0</v>
      </c>
      <c r="BG312" s="146">
        <f>IF(N312="zákl. přenesená",J312,0)</f>
        <v>0</v>
      </c>
      <c r="BH312" s="146">
        <f>IF(N312="sníž. přenesená",J312,0)</f>
        <v>0</v>
      </c>
      <c r="BI312" s="146">
        <f>IF(N312="nulová",J312,0)</f>
        <v>0</v>
      </c>
      <c r="BJ312" s="16" t="s">
        <v>145</v>
      </c>
      <c r="BK312" s="146">
        <f>ROUND(I312*H312,2)</f>
        <v>0</v>
      </c>
      <c r="BL312" s="16" t="s">
        <v>225</v>
      </c>
      <c r="BM312" s="145" t="s">
        <v>443</v>
      </c>
    </row>
    <row r="313" spans="2:65" s="12" customFormat="1">
      <c r="B313" s="147"/>
      <c r="D313" s="148" t="s">
        <v>147</v>
      </c>
      <c r="E313" s="149" t="s">
        <v>1</v>
      </c>
      <c r="F313" s="150" t="s">
        <v>444</v>
      </c>
      <c r="H313" s="151">
        <v>27</v>
      </c>
      <c r="I313" s="152"/>
      <c r="L313" s="147"/>
      <c r="M313" s="153"/>
      <c r="T313" s="154"/>
      <c r="AT313" s="149" t="s">
        <v>147</v>
      </c>
      <c r="AU313" s="149" t="s">
        <v>145</v>
      </c>
      <c r="AV313" s="12" t="s">
        <v>145</v>
      </c>
      <c r="AW313" s="12" t="s">
        <v>30</v>
      </c>
      <c r="AX313" s="12" t="s">
        <v>73</v>
      </c>
      <c r="AY313" s="149" t="s">
        <v>137</v>
      </c>
    </row>
    <row r="314" spans="2:65" s="13" customFormat="1">
      <c r="B314" s="155"/>
      <c r="D314" s="148" t="s">
        <v>147</v>
      </c>
      <c r="E314" s="156" t="s">
        <v>1</v>
      </c>
      <c r="F314" s="157" t="s">
        <v>149</v>
      </c>
      <c r="H314" s="158">
        <v>27</v>
      </c>
      <c r="I314" s="159"/>
      <c r="L314" s="155"/>
      <c r="M314" s="160"/>
      <c r="T314" s="161"/>
      <c r="AT314" s="156" t="s">
        <v>147</v>
      </c>
      <c r="AU314" s="156" t="s">
        <v>145</v>
      </c>
      <c r="AV314" s="13" t="s">
        <v>144</v>
      </c>
      <c r="AW314" s="13" t="s">
        <v>30</v>
      </c>
      <c r="AX314" s="13" t="s">
        <v>81</v>
      </c>
      <c r="AY314" s="156" t="s">
        <v>137</v>
      </c>
    </row>
    <row r="315" spans="2:65" s="1" customFormat="1" ht="33" customHeight="1">
      <c r="B315" s="132"/>
      <c r="C315" s="133" t="s">
        <v>445</v>
      </c>
      <c r="D315" s="133" t="s">
        <v>140</v>
      </c>
      <c r="E315" s="134" t="s">
        <v>446</v>
      </c>
      <c r="F315" s="135" t="s">
        <v>447</v>
      </c>
      <c r="G315" s="136" t="s">
        <v>143</v>
      </c>
      <c r="H315" s="137">
        <v>27</v>
      </c>
      <c r="I315" s="138"/>
      <c r="J315" s="139">
        <f>ROUND(I315*H315,2)</f>
        <v>0</v>
      </c>
      <c r="K315" s="140"/>
      <c r="L315" s="31"/>
      <c r="M315" s="141" t="s">
        <v>1</v>
      </c>
      <c r="N315" s="142" t="s">
        <v>39</v>
      </c>
      <c r="P315" s="143">
        <f>O315*H315</f>
        <v>0</v>
      </c>
      <c r="Q315" s="143">
        <v>9.1500000000000001E-3</v>
      </c>
      <c r="R315" s="143">
        <f>Q315*H315</f>
        <v>0.24704999999999999</v>
      </c>
      <c r="S315" s="143">
        <v>0</v>
      </c>
      <c r="T315" s="144">
        <f>S315*H315</f>
        <v>0</v>
      </c>
      <c r="AR315" s="145" t="s">
        <v>225</v>
      </c>
      <c r="AT315" s="145" t="s">
        <v>140</v>
      </c>
      <c r="AU315" s="145" t="s">
        <v>145</v>
      </c>
      <c r="AY315" s="16" t="s">
        <v>137</v>
      </c>
      <c r="BE315" s="146">
        <f>IF(N315="základní",J315,0)</f>
        <v>0</v>
      </c>
      <c r="BF315" s="146">
        <f>IF(N315="snížená",J315,0)</f>
        <v>0</v>
      </c>
      <c r="BG315" s="146">
        <f>IF(N315="zákl. přenesená",J315,0)</f>
        <v>0</v>
      </c>
      <c r="BH315" s="146">
        <f>IF(N315="sníž. přenesená",J315,0)</f>
        <v>0</v>
      </c>
      <c r="BI315" s="146">
        <f>IF(N315="nulová",J315,0)</f>
        <v>0</v>
      </c>
      <c r="BJ315" s="16" t="s">
        <v>145</v>
      </c>
      <c r="BK315" s="146">
        <f>ROUND(I315*H315,2)</f>
        <v>0</v>
      </c>
      <c r="BL315" s="16" t="s">
        <v>225</v>
      </c>
      <c r="BM315" s="145" t="s">
        <v>448</v>
      </c>
    </row>
    <row r="316" spans="2:65" s="12" customFormat="1">
      <c r="B316" s="147"/>
      <c r="D316" s="148" t="s">
        <v>147</v>
      </c>
      <c r="E316" s="149" t="s">
        <v>1</v>
      </c>
      <c r="F316" s="150" t="s">
        <v>383</v>
      </c>
      <c r="H316" s="151">
        <v>27</v>
      </c>
      <c r="I316" s="152"/>
      <c r="L316" s="147"/>
      <c r="M316" s="153"/>
      <c r="T316" s="154"/>
      <c r="AT316" s="149" t="s">
        <v>147</v>
      </c>
      <c r="AU316" s="149" t="s">
        <v>145</v>
      </c>
      <c r="AV316" s="12" t="s">
        <v>145</v>
      </c>
      <c r="AW316" s="12" t="s">
        <v>30</v>
      </c>
      <c r="AX316" s="12" t="s">
        <v>73</v>
      </c>
      <c r="AY316" s="149" t="s">
        <v>137</v>
      </c>
    </row>
    <row r="317" spans="2:65" s="13" customFormat="1">
      <c r="B317" s="155"/>
      <c r="D317" s="148" t="s">
        <v>147</v>
      </c>
      <c r="E317" s="156" t="s">
        <v>1</v>
      </c>
      <c r="F317" s="157" t="s">
        <v>149</v>
      </c>
      <c r="H317" s="158">
        <v>27</v>
      </c>
      <c r="I317" s="159"/>
      <c r="L317" s="155"/>
      <c r="M317" s="160"/>
      <c r="T317" s="161"/>
      <c r="AT317" s="156" t="s">
        <v>147</v>
      </c>
      <c r="AU317" s="156" t="s">
        <v>145</v>
      </c>
      <c r="AV317" s="13" t="s">
        <v>144</v>
      </c>
      <c r="AW317" s="13" t="s">
        <v>30</v>
      </c>
      <c r="AX317" s="13" t="s">
        <v>81</v>
      </c>
      <c r="AY317" s="156" t="s">
        <v>137</v>
      </c>
    </row>
    <row r="318" spans="2:65" s="1" customFormat="1" ht="16.5" customHeight="1">
      <c r="B318" s="132"/>
      <c r="C318" s="168" t="s">
        <v>449</v>
      </c>
      <c r="D318" s="168" t="s">
        <v>403</v>
      </c>
      <c r="E318" s="169" t="s">
        <v>450</v>
      </c>
      <c r="F318" s="170" t="s">
        <v>451</v>
      </c>
      <c r="G318" s="171" t="s">
        <v>143</v>
      </c>
      <c r="H318" s="172">
        <v>27.27</v>
      </c>
      <c r="I318" s="173"/>
      <c r="J318" s="174">
        <f>ROUND(I318*H318,2)</f>
        <v>0</v>
      </c>
      <c r="K318" s="175"/>
      <c r="L318" s="176"/>
      <c r="M318" s="177" t="s">
        <v>1</v>
      </c>
      <c r="N318" s="178" t="s">
        <v>39</v>
      </c>
      <c r="P318" s="143">
        <f>O318*H318</f>
        <v>0</v>
      </c>
      <c r="Q318" s="143">
        <v>2.3E-2</v>
      </c>
      <c r="R318" s="143">
        <f>Q318*H318</f>
        <v>0.62720999999999993</v>
      </c>
      <c r="S318" s="143">
        <v>0</v>
      </c>
      <c r="T318" s="144">
        <f>S318*H318</f>
        <v>0</v>
      </c>
      <c r="AR318" s="145" t="s">
        <v>296</v>
      </c>
      <c r="AT318" s="145" t="s">
        <v>403</v>
      </c>
      <c r="AU318" s="145" t="s">
        <v>145</v>
      </c>
      <c r="AY318" s="16" t="s">
        <v>137</v>
      </c>
      <c r="BE318" s="146">
        <f>IF(N318="základní",J318,0)</f>
        <v>0</v>
      </c>
      <c r="BF318" s="146">
        <f>IF(N318="snížená",J318,0)</f>
        <v>0</v>
      </c>
      <c r="BG318" s="146">
        <f>IF(N318="zákl. přenesená",J318,0)</f>
        <v>0</v>
      </c>
      <c r="BH318" s="146">
        <f>IF(N318="sníž. přenesená",J318,0)</f>
        <v>0</v>
      </c>
      <c r="BI318" s="146">
        <f>IF(N318="nulová",J318,0)</f>
        <v>0</v>
      </c>
      <c r="BJ318" s="16" t="s">
        <v>145</v>
      </c>
      <c r="BK318" s="146">
        <f>ROUND(I318*H318,2)</f>
        <v>0</v>
      </c>
      <c r="BL318" s="16" t="s">
        <v>225</v>
      </c>
      <c r="BM318" s="145" t="s">
        <v>452</v>
      </c>
    </row>
    <row r="319" spans="2:65" s="12" customFormat="1">
      <c r="B319" s="147"/>
      <c r="D319" s="148" t="s">
        <v>147</v>
      </c>
      <c r="F319" s="150" t="s">
        <v>453</v>
      </c>
      <c r="H319" s="151">
        <v>27.27</v>
      </c>
      <c r="I319" s="152"/>
      <c r="L319" s="147"/>
      <c r="M319" s="153"/>
      <c r="T319" s="154"/>
      <c r="AT319" s="149" t="s">
        <v>147</v>
      </c>
      <c r="AU319" s="149" t="s">
        <v>145</v>
      </c>
      <c r="AV319" s="12" t="s">
        <v>145</v>
      </c>
      <c r="AW319" s="12" t="s">
        <v>3</v>
      </c>
      <c r="AX319" s="12" t="s">
        <v>81</v>
      </c>
      <c r="AY319" s="149" t="s">
        <v>137</v>
      </c>
    </row>
    <row r="320" spans="2:65" s="1" customFormat="1" ht="37.9" customHeight="1">
      <c r="B320" s="132"/>
      <c r="C320" s="133" t="s">
        <v>454</v>
      </c>
      <c r="D320" s="133" t="s">
        <v>140</v>
      </c>
      <c r="E320" s="134" t="s">
        <v>455</v>
      </c>
      <c r="F320" s="135" t="s">
        <v>456</v>
      </c>
      <c r="G320" s="136" t="s">
        <v>143</v>
      </c>
      <c r="H320" s="137">
        <v>27</v>
      </c>
      <c r="I320" s="138"/>
      <c r="J320" s="139">
        <f>ROUND(I320*H320,2)</f>
        <v>0</v>
      </c>
      <c r="K320" s="140"/>
      <c r="L320" s="31"/>
      <c r="M320" s="141" t="s">
        <v>1</v>
      </c>
      <c r="N320" s="142" t="s">
        <v>39</v>
      </c>
      <c r="P320" s="143">
        <f>O320*H320</f>
        <v>0</v>
      </c>
      <c r="Q320" s="143">
        <v>0</v>
      </c>
      <c r="R320" s="143">
        <f>Q320*H320</f>
        <v>0</v>
      </c>
      <c r="S320" s="143">
        <v>0</v>
      </c>
      <c r="T320" s="144">
        <f>S320*H320</f>
        <v>0</v>
      </c>
      <c r="AR320" s="145" t="s">
        <v>225</v>
      </c>
      <c r="AT320" s="145" t="s">
        <v>140</v>
      </c>
      <c r="AU320" s="145" t="s">
        <v>145</v>
      </c>
      <c r="AY320" s="16" t="s">
        <v>137</v>
      </c>
      <c r="BE320" s="146">
        <f>IF(N320="základní",J320,0)</f>
        <v>0</v>
      </c>
      <c r="BF320" s="146">
        <f>IF(N320="snížená",J320,0)</f>
        <v>0</v>
      </c>
      <c r="BG320" s="146">
        <f>IF(N320="zákl. přenesená",J320,0)</f>
        <v>0</v>
      </c>
      <c r="BH320" s="146">
        <f>IF(N320="sníž. přenesená",J320,0)</f>
        <v>0</v>
      </c>
      <c r="BI320" s="146">
        <f>IF(N320="nulová",J320,0)</f>
        <v>0</v>
      </c>
      <c r="BJ320" s="16" t="s">
        <v>145</v>
      </c>
      <c r="BK320" s="146">
        <f>ROUND(I320*H320,2)</f>
        <v>0</v>
      </c>
      <c r="BL320" s="16" t="s">
        <v>225</v>
      </c>
      <c r="BM320" s="145" t="s">
        <v>457</v>
      </c>
    </row>
    <row r="321" spans="2:65" s="12" customFormat="1">
      <c r="B321" s="147"/>
      <c r="D321" s="148" t="s">
        <v>147</v>
      </c>
      <c r="E321" s="149" t="s">
        <v>1</v>
      </c>
      <c r="F321" s="150" t="s">
        <v>383</v>
      </c>
      <c r="H321" s="151">
        <v>27</v>
      </c>
      <c r="I321" s="152"/>
      <c r="L321" s="147"/>
      <c r="M321" s="153"/>
      <c r="T321" s="154"/>
      <c r="AT321" s="149" t="s">
        <v>147</v>
      </c>
      <c r="AU321" s="149" t="s">
        <v>145</v>
      </c>
      <c r="AV321" s="12" t="s">
        <v>145</v>
      </c>
      <c r="AW321" s="12" t="s">
        <v>30</v>
      </c>
      <c r="AX321" s="12" t="s">
        <v>73</v>
      </c>
      <c r="AY321" s="149" t="s">
        <v>137</v>
      </c>
    </row>
    <row r="322" spans="2:65" s="13" customFormat="1">
      <c r="B322" s="155"/>
      <c r="D322" s="148" t="s">
        <v>147</v>
      </c>
      <c r="E322" s="156" t="s">
        <v>1</v>
      </c>
      <c r="F322" s="157" t="s">
        <v>149</v>
      </c>
      <c r="H322" s="158">
        <v>27</v>
      </c>
      <c r="I322" s="159"/>
      <c r="L322" s="155"/>
      <c r="M322" s="160"/>
      <c r="T322" s="161"/>
      <c r="AT322" s="156" t="s">
        <v>147</v>
      </c>
      <c r="AU322" s="156" t="s">
        <v>145</v>
      </c>
      <c r="AV322" s="13" t="s">
        <v>144</v>
      </c>
      <c r="AW322" s="13" t="s">
        <v>30</v>
      </c>
      <c r="AX322" s="13" t="s">
        <v>81</v>
      </c>
      <c r="AY322" s="156" t="s">
        <v>137</v>
      </c>
    </row>
    <row r="323" spans="2:65" s="1" customFormat="1" ht="37.9" customHeight="1">
      <c r="B323" s="132"/>
      <c r="C323" s="133" t="s">
        <v>458</v>
      </c>
      <c r="D323" s="133" t="s">
        <v>140</v>
      </c>
      <c r="E323" s="134" t="s">
        <v>459</v>
      </c>
      <c r="F323" s="135" t="s">
        <v>460</v>
      </c>
      <c r="G323" s="136" t="s">
        <v>143</v>
      </c>
      <c r="H323" s="137">
        <v>27</v>
      </c>
      <c r="I323" s="138"/>
      <c r="J323" s="139">
        <f>ROUND(I323*H323,2)</f>
        <v>0</v>
      </c>
      <c r="K323" s="140"/>
      <c r="L323" s="31"/>
      <c r="M323" s="141" t="s">
        <v>1</v>
      </c>
      <c r="N323" s="142" t="s">
        <v>39</v>
      </c>
      <c r="P323" s="143">
        <f>O323*H323</f>
        <v>0</v>
      </c>
      <c r="Q323" s="143">
        <v>6.2E-4</v>
      </c>
      <c r="R323" s="143">
        <f>Q323*H323</f>
        <v>1.6740000000000001E-2</v>
      </c>
      <c r="S323" s="143">
        <v>0</v>
      </c>
      <c r="T323" s="144">
        <f>S323*H323</f>
        <v>0</v>
      </c>
      <c r="AR323" s="145" t="s">
        <v>225</v>
      </c>
      <c r="AT323" s="145" t="s">
        <v>140</v>
      </c>
      <c r="AU323" s="145" t="s">
        <v>145</v>
      </c>
      <c r="AY323" s="16" t="s">
        <v>137</v>
      </c>
      <c r="BE323" s="146">
        <f>IF(N323="základní",J323,0)</f>
        <v>0</v>
      </c>
      <c r="BF323" s="146">
        <f>IF(N323="snížená",J323,0)</f>
        <v>0</v>
      </c>
      <c r="BG323" s="146">
        <f>IF(N323="zákl. přenesená",J323,0)</f>
        <v>0</v>
      </c>
      <c r="BH323" s="146">
        <f>IF(N323="sníž. přenesená",J323,0)</f>
        <v>0</v>
      </c>
      <c r="BI323" s="146">
        <f>IF(N323="nulová",J323,0)</f>
        <v>0</v>
      </c>
      <c r="BJ323" s="16" t="s">
        <v>145</v>
      </c>
      <c r="BK323" s="146">
        <f>ROUND(I323*H323,2)</f>
        <v>0</v>
      </c>
      <c r="BL323" s="16" t="s">
        <v>225</v>
      </c>
      <c r="BM323" s="145" t="s">
        <v>461</v>
      </c>
    </row>
    <row r="324" spans="2:65" s="12" customFormat="1">
      <c r="B324" s="147"/>
      <c r="D324" s="148" t="s">
        <v>147</v>
      </c>
      <c r="E324" s="149" t="s">
        <v>1</v>
      </c>
      <c r="F324" s="150" t="s">
        <v>383</v>
      </c>
      <c r="H324" s="151">
        <v>27</v>
      </c>
      <c r="I324" s="152"/>
      <c r="L324" s="147"/>
      <c r="M324" s="153"/>
      <c r="T324" s="154"/>
      <c r="AT324" s="149" t="s">
        <v>147</v>
      </c>
      <c r="AU324" s="149" t="s">
        <v>145</v>
      </c>
      <c r="AV324" s="12" t="s">
        <v>145</v>
      </c>
      <c r="AW324" s="12" t="s">
        <v>30</v>
      </c>
      <c r="AX324" s="12" t="s">
        <v>73</v>
      </c>
      <c r="AY324" s="149" t="s">
        <v>137</v>
      </c>
    </row>
    <row r="325" spans="2:65" s="13" customFormat="1">
      <c r="B325" s="155"/>
      <c r="D325" s="148" t="s">
        <v>147</v>
      </c>
      <c r="E325" s="156" t="s">
        <v>1</v>
      </c>
      <c r="F325" s="157" t="s">
        <v>149</v>
      </c>
      <c r="H325" s="158">
        <v>27</v>
      </c>
      <c r="I325" s="159"/>
      <c r="L325" s="155"/>
      <c r="M325" s="160"/>
      <c r="T325" s="161"/>
      <c r="AT325" s="156" t="s">
        <v>147</v>
      </c>
      <c r="AU325" s="156" t="s">
        <v>145</v>
      </c>
      <c r="AV325" s="13" t="s">
        <v>144</v>
      </c>
      <c r="AW325" s="13" t="s">
        <v>30</v>
      </c>
      <c r="AX325" s="13" t="s">
        <v>81</v>
      </c>
      <c r="AY325" s="156" t="s">
        <v>137</v>
      </c>
    </row>
    <row r="326" spans="2:65" s="1" customFormat="1" ht="21.75" customHeight="1">
      <c r="B326" s="132"/>
      <c r="C326" s="133" t="s">
        <v>462</v>
      </c>
      <c r="D326" s="133" t="s">
        <v>140</v>
      </c>
      <c r="E326" s="134" t="s">
        <v>463</v>
      </c>
      <c r="F326" s="135" t="s">
        <v>464</v>
      </c>
      <c r="G326" s="136" t="s">
        <v>143</v>
      </c>
      <c r="H326" s="137">
        <v>27</v>
      </c>
      <c r="I326" s="138"/>
      <c r="J326" s="139">
        <f>ROUND(I326*H326,2)</f>
        <v>0</v>
      </c>
      <c r="K326" s="140"/>
      <c r="L326" s="31"/>
      <c r="M326" s="141" t="s">
        <v>1</v>
      </c>
      <c r="N326" s="142" t="s">
        <v>39</v>
      </c>
      <c r="P326" s="143">
        <f>O326*H326</f>
        <v>0</v>
      </c>
      <c r="Q326" s="143">
        <v>4.1000000000000003E-3</v>
      </c>
      <c r="R326" s="143">
        <f>Q326*H326</f>
        <v>0.11070000000000001</v>
      </c>
      <c r="S326" s="143">
        <v>0</v>
      </c>
      <c r="T326" s="144">
        <f>S326*H326</f>
        <v>0</v>
      </c>
      <c r="AR326" s="145" t="s">
        <v>225</v>
      </c>
      <c r="AT326" s="145" t="s">
        <v>140</v>
      </c>
      <c r="AU326" s="145" t="s">
        <v>145</v>
      </c>
      <c r="AY326" s="16" t="s">
        <v>137</v>
      </c>
      <c r="BE326" s="146">
        <f>IF(N326="základní",J326,0)</f>
        <v>0</v>
      </c>
      <c r="BF326" s="146">
        <f>IF(N326="snížená",J326,0)</f>
        <v>0</v>
      </c>
      <c r="BG326" s="146">
        <f>IF(N326="zákl. přenesená",J326,0)</f>
        <v>0</v>
      </c>
      <c r="BH326" s="146">
        <f>IF(N326="sníž. přenesená",J326,0)</f>
        <v>0</v>
      </c>
      <c r="BI326" s="146">
        <f>IF(N326="nulová",J326,0)</f>
        <v>0</v>
      </c>
      <c r="BJ326" s="16" t="s">
        <v>145</v>
      </c>
      <c r="BK326" s="146">
        <f>ROUND(I326*H326,2)</f>
        <v>0</v>
      </c>
      <c r="BL326" s="16" t="s">
        <v>225</v>
      </c>
      <c r="BM326" s="145" t="s">
        <v>465</v>
      </c>
    </row>
    <row r="327" spans="2:65" s="12" customFormat="1">
      <c r="B327" s="147"/>
      <c r="D327" s="148" t="s">
        <v>147</v>
      </c>
      <c r="E327" s="149" t="s">
        <v>1</v>
      </c>
      <c r="F327" s="150" t="s">
        <v>383</v>
      </c>
      <c r="H327" s="151">
        <v>27</v>
      </c>
      <c r="I327" s="152"/>
      <c r="L327" s="147"/>
      <c r="M327" s="153"/>
      <c r="T327" s="154"/>
      <c r="AT327" s="149" t="s">
        <v>147</v>
      </c>
      <c r="AU327" s="149" t="s">
        <v>145</v>
      </c>
      <c r="AV327" s="12" t="s">
        <v>145</v>
      </c>
      <c r="AW327" s="12" t="s">
        <v>30</v>
      </c>
      <c r="AX327" s="12" t="s">
        <v>73</v>
      </c>
      <c r="AY327" s="149" t="s">
        <v>137</v>
      </c>
    </row>
    <row r="328" spans="2:65" s="13" customFormat="1">
      <c r="B328" s="155"/>
      <c r="D328" s="148" t="s">
        <v>147</v>
      </c>
      <c r="E328" s="156" t="s">
        <v>1</v>
      </c>
      <c r="F328" s="157" t="s">
        <v>149</v>
      </c>
      <c r="H328" s="158">
        <v>27</v>
      </c>
      <c r="I328" s="159"/>
      <c r="L328" s="155"/>
      <c r="M328" s="160"/>
      <c r="T328" s="161"/>
      <c r="AT328" s="156" t="s">
        <v>147</v>
      </c>
      <c r="AU328" s="156" t="s">
        <v>145</v>
      </c>
      <c r="AV328" s="13" t="s">
        <v>144</v>
      </c>
      <c r="AW328" s="13" t="s">
        <v>30</v>
      </c>
      <c r="AX328" s="13" t="s">
        <v>81</v>
      </c>
      <c r="AY328" s="156" t="s">
        <v>137</v>
      </c>
    </row>
    <row r="329" spans="2:65" s="1" customFormat="1" ht="16.5" customHeight="1">
      <c r="B329" s="132"/>
      <c r="C329" s="133" t="s">
        <v>466</v>
      </c>
      <c r="D329" s="133" t="s">
        <v>140</v>
      </c>
      <c r="E329" s="134" t="s">
        <v>467</v>
      </c>
      <c r="F329" s="135" t="s">
        <v>468</v>
      </c>
      <c r="G329" s="136" t="s">
        <v>143</v>
      </c>
      <c r="H329" s="137">
        <v>27</v>
      </c>
      <c r="I329" s="138"/>
      <c r="J329" s="139">
        <f>ROUND(I329*H329,2)</f>
        <v>0</v>
      </c>
      <c r="K329" s="140"/>
      <c r="L329" s="31"/>
      <c r="M329" s="141" t="s">
        <v>1</v>
      </c>
      <c r="N329" s="142" t="s">
        <v>39</v>
      </c>
      <c r="P329" s="143">
        <f>O329*H329</f>
        <v>0</v>
      </c>
      <c r="Q329" s="143">
        <v>4.1000000000000003E-3</v>
      </c>
      <c r="R329" s="143">
        <f>Q329*H329</f>
        <v>0.11070000000000001</v>
      </c>
      <c r="S329" s="143">
        <v>0</v>
      </c>
      <c r="T329" s="144">
        <f>S329*H329</f>
        <v>0</v>
      </c>
      <c r="AR329" s="145" t="s">
        <v>225</v>
      </c>
      <c r="AT329" s="145" t="s">
        <v>140</v>
      </c>
      <c r="AU329" s="145" t="s">
        <v>145</v>
      </c>
      <c r="AY329" s="16" t="s">
        <v>137</v>
      </c>
      <c r="BE329" s="146">
        <f>IF(N329="základní",J329,0)</f>
        <v>0</v>
      </c>
      <c r="BF329" s="146">
        <f>IF(N329="snížená",J329,0)</f>
        <v>0</v>
      </c>
      <c r="BG329" s="146">
        <f>IF(N329="zákl. přenesená",J329,0)</f>
        <v>0</v>
      </c>
      <c r="BH329" s="146">
        <f>IF(N329="sníž. přenesená",J329,0)</f>
        <v>0</v>
      </c>
      <c r="BI329" s="146">
        <f>IF(N329="nulová",J329,0)</f>
        <v>0</v>
      </c>
      <c r="BJ329" s="16" t="s">
        <v>145</v>
      </c>
      <c r="BK329" s="146">
        <f>ROUND(I329*H329,2)</f>
        <v>0</v>
      </c>
      <c r="BL329" s="16" t="s">
        <v>225</v>
      </c>
      <c r="BM329" s="145" t="s">
        <v>469</v>
      </c>
    </row>
    <row r="330" spans="2:65" s="12" customFormat="1">
      <c r="B330" s="147"/>
      <c r="D330" s="148" t="s">
        <v>147</v>
      </c>
      <c r="E330" s="149" t="s">
        <v>1</v>
      </c>
      <c r="F330" s="150" t="s">
        <v>383</v>
      </c>
      <c r="H330" s="151">
        <v>27</v>
      </c>
      <c r="I330" s="152"/>
      <c r="L330" s="147"/>
      <c r="M330" s="153"/>
      <c r="T330" s="154"/>
      <c r="AT330" s="149" t="s">
        <v>147</v>
      </c>
      <c r="AU330" s="149" t="s">
        <v>145</v>
      </c>
      <c r="AV330" s="12" t="s">
        <v>145</v>
      </c>
      <c r="AW330" s="12" t="s">
        <v>30</v>
      </c>
      <c r="AX330" s="12" t="s">
        <v>73</v>
      </c>
      <c r="AY330" s="149" t="s">
        <v>137</v>
      </c>
    </row>
    <row r="331" spans="2:65" s="13" customFormat="1">
      <c r="B331" s="155"/>
      <c r="D331" s="148" t="s">
        <v>147</v>
      </c>
      <c r="E331" s="156" t="s">
        <v>1</v>
      </c>
      <c r="F331" s="157" t="s">
        <v>149</v>
      </c>
      <c r="H331" s="158">
        <v>27</v>
      </c>
      <c r="I331" s="159"/>
      <c r="L331" s="155"/>
      <c r="M331" s="160"/>
      <c r="T331" s="161"/>
      <c r="AT331" s="156" t="s">
        <v>147</v>
      </c>
      <c r="AU331" s="156" t="s">
        <v>145</v>
      </c>
      <c r="AV331" s="13" t="s">
        <v>144</v>
      </c>
      <c r="AW331" s="13" t="s">
        <v>30</v>
      </c>
      <c r="AX331" s="13" t="s">
        <v>81</v>
      </c>
      <c r="AY331" s="156" t="s">
        <v>137</v>
      </c>
    </row>
    <row r="332" spans="2:65" s="1" customFormat="1" ht="24.2" customHeight="1">
      <c r="B332" s="132"/>
      <c r="C332" s="133" t="s">
        <v>470</v>
      </c>
      <c r="D332" s="133" t="s">
        <v>140</v>
      </c>
      <c r="E332" s="134" t="s">
        <v>471</v>
      </c>
      <c r="F332" s="135" t="s">
        <v>472</v>
      </c>
      <c r="G332" s="136" t="s">
        <v>410</v>
      </c>
      <c r="H332" s="179"/>
      <c r="I332" s="138"/>
      <c r="J332" s="139">
        <f>ROUND(I332*H332,2)</f>
        <v>0</v>
      </c>
      <c r="K332" s="140"/>
      <c r="L332" s="31"/>
      <c r="M332" s="141" t="s">
        <v>1</v>
      </c>
      <c r="N332" s="142" t="s">
        <v>39</v>
      </c>
      <c r="P332" s="143">
        <f>O332*H332</f>
        <v>0</v>
      </c>
      <c r="Q332" s="143">
        <v>0</v>
      </c>
      <c r="R332" s="143">
        <f>Q332*H332</f>
        <v>0</v>
      </c>
      <c r="S332" s="143">
        <v>0</v>
      </c>
      <c r="T332" s="144">
        <f>S332*H332</f>
        <v>0</v>
      </c>
      <c r="AR332" s="145" t="s">
        <v>225</v>
      </c>
      <c r="AT332" s="145" t="s">
        <v>140</v>
      </c>
      <c r="AU332" s="145" t="s">
        <v>145</v>
      </c>
      <c r="AY332" s="16" t="s">
        <v>137</v>
      </c>
      <c r="BE332" s="146">
        <f>IF(N332="základní",J332,0)</f>
        <v>0</v>
      </c>
      <c r="BF332" s="146">
        <f>IF(N332="snížená",J332,0)</f>
        <v>0</v>
      </c>
      <c r="BG332" s="146">
        <f>IF(N332="zákl. přenesená",J332,0)</f>
        <v>0</v>
      </c>
      <c r="BH332" s="146">
        <f>IF(N332="sníž. přenesená",J332,0)</f>
        <v>0</v>
      </c>
      <c r="BI332" s="146">
        <f>IF(N332="nulová",J332,0)</f>
        <v>0</v>
      </c>
      <c r="BJ332" s="16" t="s">
        <v>145</v>
      </c>
      <c r="BK332" s="146">
        <f>ROUND(I332*H332,2)</f>
        <v>0</v>
      </c>
      <c r="BL332" s="16" t="s">
        <v>225</v>
      </c>
      <c r="BM332" s="145" t="s">
        <v>473</v>
      </c>
    </row>
    <row r="333" spans="2:65" s="11" customFormat="1" ht="22.9" customHeight="1">
      <c r="B333" s="120"/>
      <c r="D333" s="121" t="s">
        <v>72</v>
      </c>
      <c r="E333" s="130" t="s">
        <v>474</v>
      </c>
      <c r="F333" s="130" t="s">
        <v>475</v>
      </c>
      <c r="I333" s="123"/>
      <c r="J333" s="131">
        <f>BK333</f>
        <v>0</v>
      </c>
      <c r="L333" s="120"/>
      <c r="M333" s="125"/>
      <c r="P333" s="126">
        <f>SUM(P334:P339)</f>
        <v>0</v>
      </c>
      <c r="R333" s="126">
        <f>SUM(R334:R339)</f>
        <v>2.9131199999999999E-3</v>
      </c>
      <c r="T333" s="127">
        <f>SUM(T334:T339)</f>
        <v>0</v>
      </c>
      <c r="AR333" s="121" t="s">
        <v>145</v>
      </c>
      <c r="AT333" s="128" t="s">
        <v>72</v>
      </c>
      <c r="AU333" s="128" t="s">
        <v>81</v>
      </c>
      <c r="AY333" s="121" t="s">
        <v>137</v>
      </c>
      <c r="BK333" s="129">
        <f>SUM(BK334:BK339)</f>
        <v>0</v>
      </c>
    </row>
    <row r="334" spans="2:65" s="1" customFormat="1" ht="16.5" customHeight="1">
      <c r="B334" s="132"/>
      <c r="C334" s="133" t="s">
        <v>476</v>
      </c>
      <c r="D334" s="133" t="s">
        <v>140</v>
      </c>
      <c r="E334" s="134" t="s">
        <v>477</v>
      </c>
      <c r="F334" s="135" t="s">
        <v>478</v>
      </c>
      <c r="G334" s="136" t="s">
        <v>276</v>
      </c>
      <c r="H334" s="137">
        <v>16.8</v>
      </c>
      <c r="I334" s="138"/>
      <c r="J334" s="139">
        <f>ROUND(I334*H334,2)</f>
        <v>0</v>
      </c>
      <c r="K334" s="140"/>
      <c r="L334" s="31"/>
      <c r="M334" s="141" t="s">
        <v>1</v>
      </c>
      <c r="N334" s="142" t="s">
        <v>39</v>
      </c>
      <c r="P334" s="143">
        <f>O334*H334</f>
        <v>0</v>
      </c>
      <c r="Q334" s="143">
        <v>0</v>
      </c>
      <c r="R334" s="143">
        <f>Q334*H334</f>
        <v>0</v>
      </c>
      <c r="S334" s="143">
        <v>0</v>
      </c>
      <c r="T334" s="144">
        <f>S334*H334</f>
        <v>0</v>
      </c>
      <c r="AR334" s="145" t="s">
        <v>225</v>
      </c>
      <c r="AT334" s="145" t="s">
        <v>140</v>
      </c>
      <c r="AU334" s="145" t="s">
        <v>145</v>
      </c>
      <c r="AY334" s="16" t="s">
        <v>137</v>
      </c>
      <c r="BE334" s="146">
        <f>IF(N334="základní",J334,0)</f>
        <v>0</v>
      </c>
      <c r="BF334" s="146">
        <f>IF(N334="snížená",J334,0)</f>
        <v>0</v>
      </c>
      <c r="BG334" s="146">
        <f>IF(N334="zákl. přenesená",J334,0)</f>
        <v>0</v>
      </c>
      <c r="BH334" s="146">
        <f>IF(N334="sníž. přenesená",J334,0)</f>
        <v>0</v>
      </c>
      <c r="BI334" s="146">
        <f>IF(N334="nulová",J334,0)</f>
        <v>0</v>
      </c>
      <c r="BJ334" s="16" t="s">
        <v>145</v>
      </c>
      <c r="BK334" s="146">
        <f>ROUND(I334*H334,2)</f>
        <v>0</v>
      </c>
      <c r="BL334" s="16" t="s">
        <v>225</v>
      </c>
      <c r="BM334" s="145" t="s">
        <v>479</v>
      </c>
    </row>
    <row r="335" spans="2:65" s="12" customFormat="1">
      <c r="B335" s="147"/>
      <c r="D335" s="148" t="s">
        <v>147</v>
      </c>
      <c r="E335" s="149" t="s">
        <v>1</v>
      </c>
      <c r="F335" s="150" t="s">
        <v>480</v>
      </c>
      <c r="H335" s="151">
        <v>16.8</v>
      </c>
      <c r="I335" s="152"/>
      <c r="L335" s="147"/>
      <c r="M335" s="153"/>
      <c r="T335" s="154"/>
      <c r="AT335" s="149" t="s">
        <v>147</v>
      </c>
      <c r="AU335" s="149" t="s">
        <v>145</v>
      </c>
      <c r="AV335" s="12" t="s">
        <v>145</v>
      </c>
      <c r="AW335" s="12" t="s">
        <v>30</v>
      </c>
      <c r="AX335" s="12" t="s">
        <v>73</v>
      </c>
      <c r="AY335" s="149" t="s">
        <v>137</v>
      </c>
    </row>
    <row r="336" spans="2:65" s="13" customFormat="1">
      <c r="B336" s="155"/>
      <c r="D336" s="148" t="s">
        <v>147</v>
      </c>
      <c r="E336" s="156" t="s">
        <v>1</v>
      </c>
      <c r="F336" s="157" t="s">
        <v>149</v>
      </c>
      <c r="H336" s="158">
        <v>16.8</v>
      </c>
      <c r="I336" s="159"/>
      <c r="L336" s="155"/>
      <c r="M336" s="160"/>
      <c r="T336" s="161"/>
      <c r="AT336" s="156" t="s">
        <v>147</v>
      </c>
      <c r="AU336" s="156" t="s">
        <v>145</v>
      </c>
      <c r="AV336" s="13" t="s">
        <v>144</v>
      </c>
      <c r="AW336" s="13" t="s">
        <v>30</v>
      </c>
      <c r="AX336" s="13" t="s">
        <v>81</v>
      </c>
      <c r="AY336" s="156" t="s">
        <v>137</v>
      </c>
    </row>
    <row r="337" spans="2:65" s="1" customFormat="1" ht="16.5" customHeight="1">
      <c r="B337" s="132"/>
      <c r="C337" s="168" t="s">
        <v>481</v>
      </c>
      <c r="D337" s="168" t="s">
        <v>403</v>
      </c>
      <c r="E337" s="169" t="s">
        <v>482</v>
      </c>
      <c r="F337" s="170" t="s">
        <v>483</v>
      </c>
      <c r="G337" s="171" t="s">
        <v>276</v>
      </c>
      <c r="H337" s="172">
        <v>17.135999999999999</v>
      </c>
      <c r="I337" s="173"/>
      <c r="J337" s="174">
        <f>ROUND(I337*H337,2)</f>
        <v>0</v>
      </c>
      <c r="K337" s="175"/>
      <c r="L337" s="176"/>
      <c r="M337" s="177" t="s">
        <v>1</v>
      </c>
      <c r="N337" s="178" t="s">
        <v>39</v>
      </c>
      <c r="P337" s="143">
        <f>O337*H337</f>
        <v>0</v>
      </c>
      <c r="Q337" s="143">
        <v>1.7000000000000001E-4</v>
      </c>
      <c r="R337" s="143">
        <f>Q337*H337</f>
        <v>2.9131199999999999E-3</v>
      </c>
      <c r="S337" s="143">
        <v>0</v>
      </c>
      <c r="T337" s="144">
        <f>S337*H337</f>
        <v>0</v>
      </c>
      <c r="AR337" s="145" t="s">
        <v>296</v>
      </c>
      <c r="AT337" s="145" t="s">
        <v>403</v>
      </c>
      <c r="AU337" s="145" t="s">
        <v>145</v>
      </c>
      <c r="AY337" s="16" t="s">
        <v>137</v>
      </c>
      <c r="BE337" s="146">
        <f>IF(N337="základní",J337,0)</f>
        <v>0</v>
      </c>
      <c r="BF337" s="146">
        <f>IF(N337="snížená",J337,0)</f>
        <v>0</v>
      </c>
      <c r="BG337" s="146">
        <f>IF(N337="zákl. přenesená",J337,0)</f>
        <v>0</v>
      </c>
      <c r="BH337" s="146">
        <f>IF(N337="sníž. přenesená",J337,0)</f>
        <v>0</v>
      </c>
      <c r="BI337" s="146">
        <f>IF(N337="nulová",J337,0)</f>
        <v>0</v>
      </c>
      <c r="BJ337" s="16" t="s">
        <v>145</v>
      </c>
      <c r="BK337" s="146">
        <f>ROUND(I337*H337,2)</f>
        <v>0</v>
      </c>
      <c r="BL337" s="16" t="s">
        <v>225</v>
      </c>
      <c r="BM337" s="145" t="s">
        <v>484</v>
      </c>
    </row>
    <row r="338" spans="2:65" s="12" customFormat="1">
      <c r="B338" s="147"/>
      <c r="D338" s="148" t="s">
        <v>147</v>
      </c>
      <c r="F338" s="150" t="s">
        <v>485</v>
      </c>
      <c r="H338" s="151">
        <v>17.135999999999999</v>
      </c>
      <c r="I338" s="152"/>
      <c r="L338" s="147"/>
      <c r="M338" s="153"/>
      <c r="T338" s="154"/>
      <c r="AT338" s="149" t="s">
        <v>147</v>
      </c>
      <c r="AU338" s="149" t="s">
        <v>145</v>
      </c>
      <c r="AV338" s="12" t="s">
        <v>145</v>
      </c>
      <c r="AW338" s="12" t="s">
        <v>3</v>
      </c>
      <c r="AX338" s="12" t="s">
        <v>81</v>
      </c>
      <c r="AY338" s="149" t="s">
        <v>137</v>
      </c>
    </row>
    <row r="339" spans="2:65" s="1" customFormat="1" ht="24.2" customHeight="1">
      <c r="B339" s="132"/>
      <c r="C339" s="133" t="s">
        <v>486</v>
      </c>
      <c r="D339" s="133" t="s">
        <v>140</v>
      </c>
      <c r="E339" s="134" t="s">
        <v>487</v>
      </c>
      <c r="F339" s="135" t="s">
        <v>488</v>
      </c>
      <c r="G339" s="136" t="s">
        <v>410</v>
      </c>
      <c r="H339" s="179"/>
      <c r="I339" s="138"/>
      <c r="J339" s="139">
        <f>ROUND(I339*H339,2)</f>
        <v>0</v>
      </c>
      <c r="K339" s="140"/>
      <c r="L339" s="31"/>
      <c r="M339" s="141" t="s">
        <v>1</v>
      </c>
      <c r="N339" s="142" t="s">
        <v>39</v>
      </c>
      <c r="P339" s="143">
        <f>O339*H339</f>
        <v>0</v>
      </c>
      <c r="Q339" s="143">
        <v>0</v>
      </c>
      <c r="R339" s="143">
        <f>Q339*H339</f>
        <v>0</v>
      </c>
      <c r="S339" s="143">
        <v>0</v>
      </c>
      <c r="T339" s="144">
        <f>S339*H339</f>
        <v>0</v>
      </c>
      <c r="AR339" s="145" t="s">
        <v>225</v>
      </c>
      <c r="AT339" s="145" t="s">
        <v>140</v>
      </c>
      <c r="AU339" s="145" t="s">
        <v>145</v>
      </c>
      <c r="AY339" s="16" t="s">
        <v>137</v>
      </c>
      <c r="BE339" s="146">
        <f>IF(N339="základní",J339,0)</f>
        <v>0</v>
      </c>
      <c r="BF339" s="146">
        <f>IF(N339="snížená",J339,0)</f>
        <v>0</v>
      </c>
      <c r="BG339" s="146">
        <f>IF(N339="zákl. přenesená",J339,0)</f>
        <v>0</v>
      </c>
      <c r="BH339" s="146">
        <f>IF(N339="sníž. přenesená",J339,0)</f>
        <v>0</v>
      </c>
      <c r="BI339" s="146">
        <f>IF(N339="nulová",J339,0)</f>
        <v>0</v>
      </c>
      <c r="BJ339" s="16" t="s">
        <v>145</v>
      </c>
      <c r="BK339" s="146">
        <f>ROUND(I339*H339,2)</f>
        <v>0</v>
      </c>
      <c r="BL339" s="16" t="s">
        <v>225</v>
      </c>
      <c r="BM339" s="145" t="s">
        <v>489</v>
      </c>
    </row>
    <row r="340" spans="2:65" s="11" customFormat="1" ht="22.9" customHeight="1">
      <c r="B340" s="120"/>
      <c r="D340" s="121" t="s">
        <v>72</v>
      </c>
      <c r="E340" s="130" t="s">
        <v>490</v>
      </c>
      <c r="F340" s="130" t="s">
        <v>491</v>
      </c>
      <c r="I340" s="123"/>
      <c r="J340" s="131">
        <f>BK340</f>
        <v>0</v>
      </c>
      <c r="L340" s="120"/>
      <c r="M340" s="125"/>
      <c r="P340" s="126">
        <f>SUM(P341:P362)</f>
        <v>0</v>
      </c>
      <c r="R340" s="126">
        <f>SUM(R341:R362)</f>
        <v>3.7822008</v>
      </c>
      <c r="T340" s="127">
        <f>SUM(T341:T362)</f>
        <v>0</v>
      </c>
      <c r="AR340" s="121" t="s">
        <v>145</v>
      </c>
      <c r="AT340" s="128" t="s">
        <v>72</v>
      </c>
      <c r="AU340" s="128" t="s">
        <v>81</v>
      </c>
      <c r="AY340" s="121" t="s">
        <v>137</v>
      </c>
      <c r="BK340" s="129">
        <f>SUM(BK341:BK362)</f>
        <v>0</v>
      </c>
    </row>
    <row r="341" spans="2:65" s="1" customFormat="1" ht="16.5" customHeight="1">
      <c r="B341" s="132"/>
      <c r="C341" s="133" t="s">
        <v>492</v>
      </c>
      <c r="D341" s="133" t="s">
        <v>140</v>
      </c>
      <c r="E341" s="134" t="s">
        <v>493</v>
      </c>
      <c r="F341" s="135" t="s">
        <v>494</v>
      </c>
      <c r="G341" s="136" t="s">
        <v>143</v>
      </c>
      <c r="H341" s="137">
        <v>183.12</v>
      </c>
      <c r="I341" s="138"/>
      <c r="J341" s="139">
        <f>ROUND(I341*H341,2)</f>
        <v>0</v>
      </c>
      <c r="K341" s="140"/>
      <c r="L341" s="31"/>
      <c r="M341" s="141" t="s">
        <v>1</v>
      </c>
      <c r="N341" s="142" t="s">
        <v>39</v>
      </c>
      <c r="P341" s="143">
        <f>O341*H341</f>
        <v>0</v>
      </c>
      <c r="Q341" s="143">
        <v>2.9999999999999997E-4</v>
      </c>
      <c r="R341" s="143">
        <f>Q341*H341</f>
        <v>5.4935999999999999E-2</v>
      </c>
      <c r="S341" s="143">
        <v>0</v>
      </c>
      <c r="T341" s="144">
        <f>S341*H341</f>
        <v>0</v>
      </c>
      <c r="AR341" s="145" t="s">
        <v>225</v>
      </c>
      <c r="AT341" s="145" t="s">
        <v>140</v>
      </c>
      <c r="AU341" s="145" t="s">
        <v>145</v>
      </c>
      <c r="AY341" s="16" t="s">
        <v>137</v>
      </c>
      <c r="BE341" s="146">
        <f>IF(N341="základní",J341,0)</f>
        <v>0</v>
      </c>
      <c r="BF341" s="146">
        <f>IF(N341="snížená",J341,0)</f>
        <v>0</v>
      </c>
      <c r="BG341" s="146">
        <f>IF(N341="zákl. přenesená",J341,0)</f>
        <v>0</v>
      </c>
      <c r="BH341" s="146">
        <f>IF(N341="sníž. přenesená",J341,0)</f>
        <v>0</v>
      </c>
      <c r="BI341" s="146">
        <f>IF(N341="nulová",J341,0)</f>
        <v>0</v>
      </c>
      <c r="BJ341" s="16" t="s">
        <v>145</v>
      </c>
      <c r="BK341" s="146">
        <f>ROUND(I341*H341,2)</f>
        <v>0</v>
      </c>
      <c r="BL341" s="16" t="s">
        <v>225</v>
      </c>
      <c r="BM341" s="145" t="s">
        <v>495</v>
      </c>
    </row>
    <row r="342" spans="2:65" s="12" customFormat="1">
      <c r="B342" s="147"/>
      <c r="D342" s="148" t="s">
        <v>147</v>
      </c>
      <c r="E342" s="149" t="s">
        <v>1</v>
      </c>
      <c r="F342" s="150" t="s">
        <v>309</v>
      </c>
      <c r="H342" s="151">
        <v>183.12</v>
      </c>
      <c r="I342" s="152"/>
      <c r="L342" s="147"/>
      <c r="M342" s="153"/>
      <c r="T342" s="154"/>
      <c r="AT342" s="149" t="s">
        <v>147</v>
      </c>
      <c r="AU342" s="149" t="s">
        <v>145</v>
      </c>
      <c r="AV342" s="12" t="s">
        <v>145</v>
      </c>
      <c r="AW342" s="12" t="s">
        <v>30</v>
      </c>
      <c r="AX342" s="12" t="s">
        <v>73</v>
      </c>
      <c r="AY342" s="149" t="s">
        <v>137</v>
      </c>
    </row>
    <row r="343" spans="2:65" s="13" customFormat="1">
      <c r="B343" s="155"/>
      <c r="D343" s="148" t="s">
        <v>147</v>
      </c>
      <c r="E343" s="156" t="s">
        <v>1</v>
      </c>
      <c r="F343" s="157" t="s">
        <v>149</v>
      </c>
      <c r="H343" s="158">
        <v>183.12</v>
      </c>
      <c r="I343" s="159"/>
      <c r="L343" s="155"/>
      <c r="M343" s="160"/>
      <c r="T343" s="161"/>
      <c r="AT343" s="156" t="s">
        <v>147</v>
      </c>
      <c r="AU343" s="156" t="s">
        <v>145</v>
      </c>
      <c r="AV343" s="13" t="s">
        <v>144</v>
      </c>
      <c r="AW343" s="13" t="s">
        <v>30</v>
      </c>
      <c r="AX343" s="13" t="s">
        <v>81</v>
      </c>
      <c r="AY343" s="156" t="s">
        <v>137</v>
      </c>
    </row>
    <row r="344" spans="2:65" s="1" customFormat="1" ht="24.2" customHeight="1">
      <c r="B344" s="132"/>
      <c r="C344" s="133" t="s">
        <v>496</v>
      </c>
      <c r="D344" s="133" t="s">
        <v>140</v>
      </c>
      <c r="E344" s="134" t="s">
        <v>497</v>
      </c>
      <c r="F344" s="135" t="s">
        <v>498</v>
      </c>
      <c r="G344" s="136" t="s">
        <v>143</v>
      </c>
      <c r="H344" s="137">
        <v>183.12</v>
      </c>
      <c r="I344" s="138"/>
      <c r="J344" s="139">
        <f>ROUND(I344*H344,2)</f>
        <v>0</v>
      </c>
      <c r="K344" s="140"/>
      <c r="L344" s="31"/>
      <c r="M344" s="141" t="s">
        <v>1</v>
      </c>
      <c r="N344" s="142" t="s">
        <v>39</v>
      </c>
      <c r="P344" s="143">
        <f>O344*H344</f>
        <v>0</v>
      </c>
      <c r="Q344" s="143">
        <v>5.3E-3</v>
      </c>
      <c r="R344" s="143">
        <f>Q344*H344</f>
        <v>0.97053600000000007</v>
      </c>
      <c r="S344" s="143">
        <v>0</v>
      </c>
      <c r="T344" s="144">
        <f>S344*H344</f>
        <v>0</v>
      </c>
      <c r="AR344" s="145" t="s">
        <v>225</v>
      </c>
      <c r="AT344" s="145" t="s">
        <v>140</v>
      </c>
      <c r="AU344" s="145" t="s">
        <v>145</v>
      </c>
      <c r="AY344" s="16" t="s">
        <v>137</v>
      </c>
      <c r="BE344" s="146">
        <f>IF(N344="základní",J344,0)</f>
        <v>0</v>
      </c>
      <c r="BF344" s="146">
        <f>IF(N344="snížená",J344,0)</f>
        <v>0</v>
      </c>
      <c r="BG344" s="146">
        <f>IF(N344="zákl. přenesená",J344,0)</f>
        <v>0</v>
      </c>
      <c r="BH344" s="146">
        <f>IF(N344="sníž. přenesená",J344,0)</f>
        <v>0</v>
      </c>
      <c r="BI344" s="146">
        <f>IF(N344="nulová",J344,0)</f>
        <v>0</v>
      </c>
      <c r="BJ344" s="16" t="s">
        <v>145</v>
      </c>
      <c r="BK344" s="146">
        <f>ROUND(I344*H344,2)</f>
        <v>0</v>
      </c>
      <c r="BL344" s="16" t="s">
        <v>225</v>
      </c>
      <c r="BM344" s="145" t="s">
        <v>499</v>
      </c>
    </row>
    <row r="345" spans="2:65" s="12" customFormat="1">
      <c r="B345" s="147"/>
      <c r="D345" s="148" t="s">
        <v>147</v>
      </c>
      <c r="E345" s="149" t="s">
        <v>1</v>
      </c>
      <c r="F345" s="150" t="s">
        <v>309</v>
      </c>
      <c r="H345" s="151">
        <v>183.12</v>
      </c>
      <c r="I345" s="152"/>
      <c r="L345" s="147"/>
      <c r="M345" s="153"/>
      <c r="T345" s="154"/>
      <c r="AT345" s="149" t="s">
        <v>147</v>
      </c>
      <c r="AU345" s="149" t="s">
        <v>145</v>
      </c>
      <c r="AV345" s="12" t="s">
        <v>145</v>
      </c>
      <c r="AW345" s="12" t="s">
        <v>30</v>
      </c>
      <c r="AX345" s="12" t="s">
        <v>73</v>
      </c>
      <c r="AY345" s="149" t="s">
        <v>137</v>
      </c>
    </row>
    <row r="346" spans="2:65" s="13" customFormat="1">
      <c r="B346" s="155"/>
      <c r="D346" s="148" t="s">
        <v>147</v>
      </c>
      <c r="E346" s="156" t="s">
        <v>1</v>
      </c>
      <c r="F346" s="157" t="s">
        <v>149</v>
      </c>
      <c r="H346" s="158">
        <v>183.12</v>
      </c>
      <c r="I346" s="159"/>
      <c r="L346" s="155"/>
      <c r="M346" s="160"/>
      <c r="T346" s="161"/>
      <c r="AT346" s="156" t="s">
        <v>147</v>
      </c>
      <c r="AU346" s="156" t="s">
        <v>145</v>
      </c>
      <c r="AV346" s="13" t="s">
        <v>144</v>
      </c>
      <c r="AW346" s="13" t="s">
        <v>30</v>
      </c>
      <c r="AX346" s="13" t="s">
        <v>81</v>
      </c>
      <c r="AY346" s="156" t="s">
        <v>137</v>
      </c>
    </row>
    <row r="347" spans="2:65" s="1" customFormat="1" ht="16.5" customHeight="1">
      <c r="B347" s="132"/>
      <c r="C347" s="168" t="s">
        <v>500</v>
      </c>
      <c r="D347" s="168" t="s">
        <v>403</v>
      </c>
      <c r="E347" s="169" t="s">
        <v>501</v>
      </c>
      <c r="F347" s="170" t="s">
        <v>502</v>
      </c>
      <c r="G347" s="171" t="s">
        <v>143</v>
      </c>
      <c r="H347" s="172">
        <v>201.43199999999999</v>
      </c>
      <c r="I347" s="173"/>
      <c r="J347" s="174">
        <f>ROUND(I347*H347,2)</f>
        <v>0</v>
      </c>
      <c r="K347" s="175"/>
      <c r="L347" s="176"/>
      <c r="M347" s="177" t="s">
        <v>1</v>
      </c>
      <c r="N347" s="178" t="s">
        <v>39</v>
      </c>
      <c r="P347" s="143">
        <f>O347*H347</f>
        <v>0</v>
      </c>
      <c r="Q347" s="143">
        <v>1.26E-2</v>
      </c>
      <c r="R347" s="143">
        <f>Q347*H347</f>
        <v>2.5380431999999997</v>
      </c>
      <c r="S347" s="143">
        <v>0</v>
      </c>
      <c r="T347" s="144">
        <f>S347*H347</f>
        <v>0</v>
      </c>
      <c r="AR347" s="145" t="s">
        <v>296</v>
      </c>
      <c r="AT347" s="145" t="s">
        <v>403</v>
      </c>
      <c r="AU347" s="145" t="s">
        <v>145</v>
      </c>
      <c r="AY347" s="16" t="s">
        <v>137</v>
      </c>
      <c r="BE347" s="146">
        <f>IF(N347="základní",J347,0)</f>
        <v>0</v>
      </c>
      <c r="BF347" s="146">
        <f>IF(N347="snížená",J347,0)</f>
        <v>0</v>
      </c>
      <c r="BG347" s="146">
        <f>IF(N347="zákl. přenesená",J347,0)</f>
        <v>0</v>
      </c>
      <c r="BH347" s="146">
        <f>IF(N347="sníž. přenesená",J347,0)</f>
        <v>0</v>
      </c>
      <c r="BI347" s="146">
        <f>IF(N347="nulová",J347,0)</f>
        <v>0</v>
      </c>
      <c r="BJ347" s="16" t="s">
        <v>145</v>
      </c>
      <c r="BK347" s="146">
        <f>ROUND(I347*H347,2)</f>
        <v>0</v>
      </c>
      <c r="BL347" s="16" t="s">
        <v>225</v>
      </c>
      <c r="BM347" s="145" t="s">
        <v>503</v>
      </c>
    </row>
    <row r="348" spans="2:65" s="12" customFormat="1">
      <c r="B348" s="147"/>
      <c r="D348" s="148" t="s">
        <v>147</v>
      </c>
      <c r="F348" s="150" t="s">
        <v>504</v>
      </c>
      <c r="H348" s="151">
        <v>201.43199999999999</v>
      </c>
      <c r="I348" s="152"/>
      <c r="L348" s="147"/>
      <c r="M348" s="153"/>
      <c r="T348" s="154"/>
      <c r="AT348" s="149" t="s">
        <v>147</v>
      </c>
      <c r="AU348" s="149" t="s">
        <v>145</v>
      </c>
      <c r="AV348" s="12" t="s">
        <v>145</v>
      </c>
      <c r="AW348" s="12" t="s">
        <v>3</v>
      </c>
      <c r="AX348" s="12" t="s">
        <v>81</v>
      </c>
      <c r="AY348" s="149" t="s">
        <v>137</v>
      </c>
    </row>
    <row r="349" spans="2:65" s="1" customFormat="1" ht="24.2" customHeight="1">
      <c r="B349" s="132"/>
      <c r="C349" s="133" t="s">
        <v>505</v>
      </c>
      <c r="D349" s="133" t="s">
        <v>140</v>
      </c>
      <c r="E349" s="134" t="s">
        <v>506</v>
      </c>
      <c r="F349" s="135" t="s">
        <v>507</v>
      </c>
      <c r="G349" s="136" t="s">
        <v>143</v>
      </c>
      <c r="H349" s="137">
        <v>183.12</v>
      </c>
      <c r="I349" s="138"/>
      <c r="J349" s="139">
        <f>ROUND(I349*H349,2)</f>
        <v>0</v>
      </c>
      <c r="K349" s="140"/>
      <c r="L349" s="31"/>
      <c r="M349" s="141" t="s">
        <v>1</v>
      </c>
      <c r="N349" s="142" t="s">
        <v>39</v>
      </c>
      <c r="P349" s="143">
        <f>O349*H349</f>
        <v>0</v>
      </c>
      <c r="Q349" s="143">
        <v>0</v>
      </c>
      <c r="R349" s="143">
        <f>Q349*H349</f>
        <v>0</v>
      </c>
      <c r="S349" s="143">
        <v>0</v>
      </c>
      <c r="T349" s="144">
        <f>S349*H349</f>
        <v>0</v>
      </c>
      <c r="AR349" s="145" t="s">
        <v>225</v>
      </c>
      <c r="AT349" s="145" t="s">
        <v>140</v>
      </c>
      <c r="AU349" s="145" t="s">
        <v>145</v>
      </c>
      <c r="AY349" s="16" t="s">
        <v>137</v>
      </c>
      <c r="BE349" s="146">
        <f>IF(N349="základní",J349,0)</f>
        <v>0</v>
      </c>
      <c r="BF349" s="146">
        <f>IF(N349="snížená",J349,0)</f>
        <v>0</v>
      </c>
      <c r="BG349" s="146">
        <f>IF(N349="zákl. přenesená",J349,0)</f>
        <v>0</v>
      </c>
      <c r="BH349" s="146">
        <f>IF(N349="sníž. přenesená",J349,0)</f>
        <v>0</v>
      </c>
      <c r="BI349" s="146">
        <f>IF(N349="nulová",J349,0)</f>
        <v>0</v>
      </c>
      <c r="BJ349" s="16" t="s">
        <v>145</v>
      </c>
      <c r="BK349" s="146">
        <f>ROUND(I349*H349,2)</f>
        <v>0</v>
      </c>
      <c r="BL349" s="16" t="s">
        <v>225</v>
      </c>
      <c r="BM349" s="145" t="s">
        <v>508</v>
      </c>
    </row>
    <row r="350" spans="2:65" s="12" customFormat="1">
      <c r="B350" s="147"/>
      <c r="D350" s="148" t="s">
        <v>147</v>
      </c>
      <c r="E350" s="149" t="s">
        <v>1</v>
      </c>
      <c r="F350" s="150" t="s">
        <v>309</v>
      </c>
      <c r="H350" s="151">
        <v>183.12</v>
      </c>
      <c r="I350" s="152"/>
      <c r="L350" s="147"/>
      <c r="M350" s="153"/>
      <c r="T350" s="154"/>
      <c r="AT350" s="149" t="s">
        <v>147</v>
      </c>
      <c r="AU350" s="149" t="s">
        <v>145</v>
      </c>
      <c r="AV350" s="12" t="s">
        <v>145</v>
      </c>
      <c r="AW350" s="12" t="s">
        <v>30</v>
      </c>
      <c r="AX350" s="12" t="s">
        <v>73</v>
      </c>
      <c r="AY350" s="149" t="s">
        <v>137</v>
      </c>
    </row>
    <row r="351" spans="2:65" s="13" customFormat="1">
      <c r="B351" s="155"/>
      <c r="D351" s="148" t="s">
        <v>147</v>
      </c>
      <c r="E351" s="156" t="s">
        <v>1</v>
      </c>
      <c r="F351" s="157" t="s">
        <v>149</v>
      </c>
      <c r="H351" s="158">
        <v>183.12</v>
      </c>
      <c r="I351" s="159"/>
      <c r="L351" s="155"/>
      <c r="M351" s="160"/>
      <c r="T351" s="161"/>
      <c r="AT351" s="156" t="s">
        <v>147</v>
      </c>
      <c r="AU351" s="156" t="s">
        <v>145</v>
      </c>
      <c r="AV351" s="13" t="s">
        <v>144</v>
      </c>
      <c r="AW351" s="13" t="s">
        <v>30</v>
      </c>
      <c r="AX351" s="13" t="s">
        <v>81</v>
      </c>
      <c r="AY351" s="156" t="s">
        <v>137</v>
      </c>
    </row>
    <row r="352" spans="2:65" s="1" customFormat="1" ht="24.2" customHeight="1">
      <c r="B352" s="132"/>
      <c r="C352" s="133" t="s">
        <v>509</v>
      </c>
      <c r="D352" s="133" t="s">
        <v>140</v>
      </c>
      <c r="E352" s="134" t="s">
        <v>510</v>
      </c>
      <c r="F352" s="135" t="s">
        <v>511</v>
      </c>
      <c r="G352" s="136" t="s">
        <v>143</v>
      </c>
      <c r="H352" s="137">
        <v>183.12</v>
      </c>
      <c r="I352" s="138"/>
      <c r="J352" s="139">
        <f>ROUND(I352*H352,2)</f>
        <v>0</v>
      </c>
      <c r="K352" s="140"/>
      <c r="L352" s="31"/>
      <c r="M352" s="141" t="s">
        <v>1</v>
      </c>
      <c r="N352" s="142" t="s">
        <v>39</v>
      </c>
      <c r="P352" s="143">
        <f>O352*H352</f>
        <v>0</v>
      </c>
      <c r="Q352" s="143">
        <v>0</v>
      </c>
      <c r="R352" s="143">
        <f>Q352*H352</f>
        <v>0</v>
      </c>
      <c r="S352" s="143">
        <v>0</v>
      </c>
      <c r="T352" s="144">
        <f>S352*H352</f>
        <v>0</v>
      </c>
      <c r="AR352" s="145" t="s">
        <v>225</v>
      </c>
      <c r="AT352" s="145" t="s">
        <v>140</v>
      </c>
      <c r="AU352" s="145" t="s">
        <v>145</v>
      </c>
      <c r="AY352" s="16" t="s">
        <v>137</v>
      </c>
      <c r="BE352" s="146">
        <f>IF(N352="základní",J352,0)</f>
        <v>0</v>
      </c>
      <c r="BF352" s="146">
        <f>IF(N352="snížená",J352,0)</f>
        <v>0</v>
      </c>
      <c r="BG352" s="146">
        <f>IF(N352="zákl. přenesená",J352,0)</f>
        <v>0</v>
      </c>
      <c r="BH352" s="146">
        <f>IF(N352="sníž. přenesená",J352,0)</f>
        <v>0</v>
      </c>
      <c r="BI352" s="146">
        <f>IF(N352="nulová",J352,0)</f>
        <v>0</v>
      </c>
      <c r="BJ352" s="16" t="s">
        <v>145</v>
      </c>
      <c r="BK352" s="146">
        <f>ROUND(I352*H352,2)</f>
        <v>0</v>
      </c>
      <c r="BL352" s="16" t="s">
        <v>225</v>
      </c>
      <c r="BM352" s="145" t="s">
        <v>512</v>
      </c>
    </row>
    <row r="353" spans="2:65" s="12" customFormat="1">
      <c r="B353" s="147"/>
      <c r="D353" s="148" t="s">
        <v>147</v>
      </c>
      <c r="E353" s="149" t="s">
        <v>1</v>
      </c>
      <c r="F353" s="150" t="s">
        <v>309</v>
      </c>
      <c r="H353" s="151">
        <v>183.12</v>
      </c>
      <c r="I353" s="152"/>
      <c r="L353" s="147"/>
      <c r="M353" s="153"/>
      <c r="T353" s="154"/>
      <c r="AT353" s="149" t="s">
        <v>147</v>
      </c>
      <c r="AU353" s="149" t="s">
        <v>145</v>
      </c>
      <c r="AV353" s="12" t="s">
        <v>145</v>
      </c>
      <c r="AW353" s="12" t="s">
        <v>30</v>
      </c>
      <c r="AX353" s="12" t="s">
        <v>73</v>
      </c>
      <c r="AY353" s="149" t="s">
        <v>137</v>
      </c>
    </row>
    <row r="354" spans="2:65" s="13" customFormat="1">
      <c r="B354" s="155"/>
      <c r="D354" s="148" t="s">
        <v>147</v>
      </c>
      <c r="E354" s="156" t="s">
        <v>1</v>
      </c>
      <c r="F354" s="157" t="s">
        <v>149</v>
      </c>
      <c r="H354" s="158">
        <v>183.12</v>
      </c>
      <c r="I354" s="159"/>
      <c r="L354" s="155"/>
      <c r="M354" s="160"/>
      <c r="T354" s="161"/>
      <c r="AT354" s="156" t="s">
        <v>147</v>
      </c>
      <c r="AU354" s="156" t="s">
        <v>145</v>
      </c>
      <c r="AV354" s="13" t="s">
        <v>144</v>
      </c>
      <c r="AW354" s="13" t="s">
        <v>30</v>
      </c>
      <c r="AX354" s="13" t="s">
        <v>81</v>
      </c>
      <c r="AY354" s="156" t="s">
        <v>137</v>
      </c>
    </row>
    <row r="355" spans="2:65" s="1" customFormat="1" ht="24.2" customHeight="1">
      <c r="B355" s="132"/>
      <c r="C355" s="133" t="s">
        <v>513</v>
      </c>
      <c r="D355" s="133" t="s">
        <v>140</v>
      </c>
      <c r="E355" s="134" t="s">
        <v>514</v>
      </c>
      <c r="F355" s="135" t="s">
        <v>515</v>
      </c>
      <c r="G355" s="136" t="s">
        <v>143</v>
      </c>
      <c r="H355" s="137">
        <v>183.12</v>
      </c>
      <c r="I355" s="138"/>
      <c r="J355" s="139">
        <f>ROUND(I355*H355,2)</f>
        <v>0</v>
      </c>
      <c r="K355" s="140"/>
      <c r="L355" s="31"/>
      <c r="M355" s="141" t="s">
        <v>1</v>
      </c>
      <c r="N355" s="142" t="s">
        <v>39</v>
      </c>
      <c r="P355" s="143">
        <f>O355*H355</f>
        <v>0</v>
      </c>
      <c r="Q355" s="143">
        <v>9.3000000000000005E-4</v>
      </c>
      <c r="R355" s="143">
        <f>Q355*H355</f>
        <v>0.17030160000000003</v>
      </c>
      <c r="S355" s="143">
        <v>0</v>
      </c>
      <c r="T355" s="144">
        <f>S355*H355</f>
        <v>0</v>
      </c>
      <c r="AR355" s="145" t="s">
        <v>225</v>
      </c>
      <c r="AT355" s="145" t="s">
        <v>140</v>
      </c>
      <c r="AU355" s="145" t="s">
        <v>145</v>
      </c>
      <c r="AY355" s="16" t="s">
        <v>137</v>
      </c>
      <c r="BE355" s="146">
        <f>IF(N355="základní",J355,0)</f>
        <v>0</v>
      </c>
      <c r="BF355" s="146">
        <f>IF(N355="snížená",J355,0)</f>
        <v>0</v>
      </c>
      <c r="BG355" s="146">
        <f>IF(N355="zákl. přenesená",J355,0)</f>
        <v>0</v>
      </c>
      <c r="BH355" s="146">
        <f>IF(N355="sníž. přenesená",J355,0)</f>
        <v>0</v>
      </c>
      <c r="BI355" s="146">
        <f>IF(N355="nulová",J355,0)</f>
        <v>0</v>
      </c>
      <c r="BJ355" s="16" t="s">
        <v>145</v>
      </c>
      <c r="BK355" s="146">
        <f>ROUND(I355*H355,2)</f>
        <v>0</v>
      </c>
      <c r="BL355" s="16" t="s">
        <v>225</v>
      </c>
      <c r="BM355" s="145" t="s">
        <v>516</v>
      </c>
    </row>
    <row r="356" spans="2:65" s="12" customFormat="1">
      <c r="B356" s="147"/>
      <c r="D356" s="148" t="s">
        <v>147</v>
      </c>
      <c r="E356" s="149" t="s">
        <v>1</v>
      </c>
      <c r="F356" s="150" t="s">
        <v>309</v>
      </c>
      <c r="H356" s="151">
        <v>183.12</v>
      </c>
      <c r="I356" s="152"/>
      <c r="L356" s="147"/>
      <c r="M356" s="153"/>
      <c r="T356" s="154"/>
      <c r="AT356" s="149" t="s">
        <v>147</v>
      </c>
      <c r="AU356" s="149" t="s">
        <v>145</v>
      </c>
      <c r="AV356" s="12" t="s">
        <v>145</v>
      </c>
      <c r="AW356" s="12" t="s">
        <v>30</v>
      </c>
      <c r="AX356" s="12" t="s">
        <v>73</v>
      </c>
      <c r="AY356" s="149" t="s">
        <v>137</v>
      </c>
    </row>
    <row r="357" spans="2:65" s="13" customFormat="1">
      <c r="B357" s="155"/>
      <c r="D357" s="148" t="s">
        <v>147</v>
      </c>
      <c r="E357" s="156" t="s">
        <v>1</v>
      </c>
      <c r="F357" s="157" t="s">
        <v>149</v>
      </c>
      <c r="H357" s="158">
        <v>183.12</v>
      </c>
      <c r="I357" s="159"/>
      <c r="L357" s="155"/>
      <c r="M357" s="160"/>
      <c r="T357" s="161"/>
      <c r="AT357" s="156" t="s">
        <v>147</v>
      </c>
      <c r="AU357" s="156" t="s">
        <v>145</v>
      </c>
      <c r="AV357" s="13" t="s">
        <v>144</v>
      </c>
      <c r="AW357" s="13" t="s">
        <v>30</v>
      </c>
      <c r="AX357" s="13" t="s">
        <v>81</v>
      </c>
      <c r="AY357" s="156" t="s">
        <v>137</v>
      </c>
    </row>
    <row r="358" spans="2:65" s="1" customFormat="1" ht="24.2" customHeight="1">
      <c r="B358" s="132"/>
      <c r="C358" s="133" t="s">
        <v>517</v>
      </c>
      <c r="D358" s="133" t="s">
        <v>140</v>
      </c>
      <c r="E358" s="134" t="s">
        <v>518</v>
      </c>
      <c r="F358" s="135" t="s">
        <v>519</v>
      </c>
      <c r="G358" s="136" t="s">
        <v>276</v>
      </c>
      <c r="H358" s="137">
        <v>201.6</v>
      </c>
      <c r="I358" s="138"/>
      <c r="J358" s="139">
        <f>ROUND(I358*H358,2)</f>
        <v>0</v>
      </c>
      <c r="K358" s="140"/>
      <c r="L358" s="31"/>
      <c r="M358" s="141" t="s">
        <v>1</v>
      </c>
      <c r="N358" s="142" t="s">
        <v>39</v>
      </c>
      <c r="P358" s="143">
        <f>O358*H358</f>
        <v>0</v>
      </c>
      <c r="Q358" s="143">
        <v>2.0000000000000001E-4</v>
      </c>
      <c r="R358" s="143">
        <f>Q358*H358</f>
        <v>4.0320000000000002E-2</v>
      </c>
      <c r="S358" s="143">
        <v>0</v>
      </c>
      <c r="T358" s="144">
        <f>S358*H358</f>
        <v>0</v>
      </c>
      <c r="AR358" s="145" t="s">
        <v>225</v>
      </c>
      <c r="AT358" s="145" t="s">
        <v>140</v>
      </c>
      <c r="AU358" s="145" t="s">
        <v>145</v>
      </c>
      <c r="AY358" s="16" t="s">
        <v>137</v>
      </c>
      <c r="BE358" s="146">
        <f>IF(N358="základní",J358,0)</f>
        <v>0</v>
      </c>
      <c r="BF358" s="146">
        <f>IF(N358="snížená",J358,0)</f>
        <v>0</v>
      </c>
      <c r="BG358" s="146">
        <f>IF(N358="zákl. přenesená",J358,0)</f>
        <v>0</v>
      </c>
      <c r="BH358" s="146">
        <f>IF(N358="sníž. přenesená",J358,0)</f>
        <v>0</v>
      </c>
      <c r="BI358" s="146">
        <f>IF(N358="nulová",J358,0)</f>
        <v>0</v>
      </c>
      <c r="BJ358" s="16" t="s">
        <v>145</v>
      </c>
      <c r="BK358" s="146">
        <f>ROUND(I358*H358,2)</f>
        <v>0</v>
      </c>
      <c r="BL358" s="16" t="s">
        <v>225</v>
      </c>
      <c r="BM358" s="145" t="s">
        <v>520</v>
      </c>
    </row>
    <row r="359" spans="2:65" s="12" customFormat="1">
      <c r="B359" s="147"/>
      <c r="D359" s="148" t="s">
        <v>147</v>
      </c>
      <c r="E359" s="149" t="s">
        <v>1</v>
      </c>
      <c r="F359" s="150" t="s">
        <v>521</v>
      </c>
      <c r="H359" s="151">
        <v>201.6</v>
      </c>
      <c r="I359" s="152"/>
      <c r="L359" s="147"/>
      <c r="M359" s="153"/>
      <c r="T359" s="154"/>
      <c r="AT359" s="149" t="s">
        <v>147</v>
      </c>
      <c r="AU359" s="149" t="s">
        <v>145</v>
      </c>
      <c r="AV359" s="12" t="s">
        <v>145</v>
      </c>
      <c r="AW359" s="12" t="s">
        <v>30</v>
      </c>
      <c r="AX359" s="12" t="s">
        <v>73</v>
      </c>
      <c r="AY359" s="149" t="s">
        <v>137</v>
      </c>
    </row>
    <row r="360" spans="2:65" s="13" customFormat="1">
      <c r="B360" s="155"/>
      <c r="D360" s="148" t="s">
        <v>147</v>
      </c>
      <c r="E360" s="156" t="s">
        <v>1</v>
      </c>
      <c r="F360" s="157" t="s">
        <v>149</v>
      </c>
      <c r="H360" s="158">
        <v>201.6</v>
      </c>
      <c r="I360" s="159"/>
      <c r="L360" s="155"/>
      <c r="M360" s="160"/>
      <c r="T360" s="161"/>
      <c r="AT360" s="156" t="s">
        <v>147</v>
      </c>
      <c r="AU360" s="156" t="s">
        <v>145</v>
      </c>
      <c r="AV360" s="13" t="s">
        <v>144</v>
      </c>
      <c r="AW360" s="13" t="s">
        <v>30</v>
      </c>
      <c r="AX360" s="13" t="s">
        <v>81</v>
      </c>
      <c r="AY360" s="156" t="s">
        <v>137</v>
      </c>
    </row>
    <row r="361" spans="2:65" s="1" customFormat="1" ht="16.5" customHeight="1">
      <c r="B361" s="132"/>
      <c r="C361" s="168" t="s">
        <v>522</v>
      </c>
      <c r="D361" s="168" t="s">
        <v>403</v>
      </c>
      <c r="E361" s="169" t="s">
        <v>523</v>
      </c>
      <c r="F361" s="170" t="s">
        <v>524</v>
      </c>
      <c r="G361" s="171" t="s">
        <v>276</v>
      </c>
      <c r="H361" s="172">
        <v>201.6</v>
      </c>
      <c r="I361" s="173"/>
      <c r="J361" s="174">
        <f>ROUND(I361*H361,2)</f>
        <v>0</v>
      </c>
      <c r="K361" s="175"/>
      <c r="L361" s="176"/>
      <c r="M361" s="177" t="s">
        <v>1</v>
      </c>
      <c r="N361" s="178" t="s">
        <v>39</v>
      </c>
      <c r="P361" s="143">
        <f>O361*H361</f>
        <v>0</v>
      </c>
      <c r="Q361" s="143">
        <v>4.0000000000000003E-5</v>
      </c>
      <c r="R361" s="143">
        <f>Q361*H361</f>
        <v>8.064E-3</v>
      </c>
      <c r="S361" s="143">
        <v>0</v>
      </c>
      <c r="T361" s="144">
        <f>S361*H361</f>
        <v>0</v>
      </c>
      <c r="AR361" s="145" t="s">
        <v>296</v>
      </c>
      <c r="AT361" s="145" t="s">
        <v>403</v>
      </c>
      <c r="AU361" s="145" t="s">
        <v>145</v>
      </c>
      <c r="AY361" s="16" t="s">
        <v>137</v>
      </c>
      <c r="BE361" s="146">
        <f>IF(N361="základní",J361,0)</f>
        <v>0</v>
      </c>
      <c r="BF361" s="146">
        <f>IF(N361="snížená",J361,0)</f>
        <v>0</v>
      </c>
      <c r="BG361" s="146">
        <f>IF(N361="zákl. přenesená",J361,0)</f>
        <v>0</v>
      </c>
      <c r="BH361" s="146">
        <f>IF(N361="sníž. přenesená",J361,0)</f>
        <v>0</v>
      </c>
      <c r="BI361" s="146">
        <f>IF(N361="nulová",J361,0)</f>
        <v>0</v>
      </c>
      <c r="BJ361" s="16" t="s">
        <v>145</v>
      </c>
      <c r="BK361" s="146">
        <f>ROUND(I361*H361,2)</f>
        <v>0</v>
      </c>
      <c r="BL361" s="16" t="s">
        <v>225</v>
      </c>
      <c r="BM361" s="145" t="s">
        <v>525</v>
      </c>
    </row>
    <row r="362" spans="2:65" s="1" customFormat="1" ht="24.2" customHeight="1">
      <c r="B362" s="132"/>
      <c r="C362" s="133" t="s">
        <v>526</v>
      </c>
      <c r="D362" s="133" t="s">
        <v>140</v>
      </c>
      <c r="E362" s="134" t="s">
        <v>527</v>
      </c>
      <c r="F362" s="135" t="s">
        <v>528</v>
      </c>
      <c r="G362" s="136" t="s">
        <v>410</v>
      </c>
      <c r="H362" s="179"/>
      <c r="I362" s="138"/>
      <c r="J362" s="139">
        <f>ROUND(I362*H362,2)</f>
        <v>0</v>
      </c>
      <c r="K362" s="140"/>
      <c r="L362" s="31"/>
      <c r="M362" s="141" t="s">
        <v>1</v>
      </c>
      <c r="N362" s="142" t="s">
        <v>39</v>
      </c>
      <c r="P362" s="143">
        <f>O362*H362</f>
        <v>0</v>
      </c>
      <c r="Q362" s="143">
        <v>0</v>
      </c>
      <c r="R362" s="143">
        <f>Q362*H362</f>
        <v>0</v>
      </c>
      <c r="S362" s="143">
        <v>0</v>
      </c>
      <c r="T362" s="144">
        <f>S362*H362</f>
        <v>0</v>
      </c>
      <c r="AR362" s="145" t="s">
        <v>225</v>
      </c>
      <c r="AT362" s="145" t="s">
        <v>140</v>
      </c>
      <c r="AU362" s="145" t="s">
        <v>145</v>
      </c>
      <c r="AY362" s="16" t="s">
        <v>137</v>
      </c>
      <c r="BE362" s="146">
        <f>IF(N362="základní",J362,0)</f>
        <v>0</v>
      </c>
      <c r="BF362" s="146">
        <f>IF(N362="snížená",J362,0)</f>
        <v>0</v>
      </c>
      <c r="BG362" s="146">
        <f>IF(N362="zákl. přenesená",J362,0)</f>
        <v>0</v>
      </c>
      <c r="BH362" s="146">
        <f>IF(N362="sníž. přenesená",J362,0)</f>
        <v>0</v>
      </c>
      <c r="BI362" s="146">
        <f>IF(N362="nulová",J362,0)</f>
        <v>0</v>
      </c>
      <c r="BJ362" s="16" t="s">
        <v>145</v>
      </c>
      <c r="BK362" s="146">
        <f>ROUND(I362*H362,2)</f>
        <v>0</v>
      </c>
      <c r="BL362" s="16" t="s">
        <v>225</v>
      </c>
      <c r="BM362" s="145" t="s">
        <v>529</v>
      </c>
    </row>
    <row r="363" spans="2:65" s="11" customFormat="1" ht="22.9" customHeight="1">
      <c r="B363" s="120"/>
      <c r="D363" s="121" t="s">
        <v>72</v>
      </c>
      <c r="E363" s="130" t="s">
        <v>530</v>
      </c>
      <c r="F363" s="130" t="s">
        <v>531</v>
      </c>
      <c r="I363" s="123"/>
      <c r="J363" s="131">
        <f>BK363</f>
        <v>0</v>
      </c>
      <c r="L363" s="120"/>
      <c r="M363" s="125"/>
      <c r="P363" s="126">
        <f>SUM(P364:P368)</f>
        <v>0</v>
      </c>
      <c r="R363" s="126">
        <f>SUM(R364:R368)</f>
        <v>2.5989119999999998E-2</v>
      </c>
      <c r="T363" s="127">
        <f>SUM(T364:T368)</f>
        <v>0</v>
      </c>
      <c r="AR363" s="121" t="s">
        <v>145</v>
      </c>
      <c r="AT363" s="128" t="s">
        <v>72</v>
      </c>
      <c r="AU363" s="128" t="s">
        <v>81</v>
      </c>
      <c r="AY363" s="121" t="s">
        <v>137</v>
      </c>
      <c r="BK363" s="129">
        <f>SUM(BK364:BK368)</f>
        <v>0</v>
      </c>
    </row>
    <row r="364" spans="2:65" s="1" customFormat="1" ht="21.75" customHeight="1">
      <c r="B364" s="132"/>
      <c r="C364" s="133" t="s">
        <v>532</v>
      </c>
      <c r="D364" s="133" t="s">
        <v>140</v>
      </c>
      <c r="E364" s="134" t="s">
        <v>533</v>
      </c>
      <c r="F364" s="135" t="s">
        <v>534</v>
      </c>
      <c r="G364" s="136" t="s">
        <v>143</v>
      </c>
      <c r="H364" s="137">
        <v>72.191999999999993</v>
      </c>
      <c r="I364" s="138"/>
      <c r="J364" s="139">
        <f>ROUND(I364*H364,2)</f>
        <v>0</v>
      </c>
      <c r="K364" s="140"/>
      <c r="L364" s="31"/>
      <c r="M364" s="141" t="s">
        <v>1</v>
      </c>
      <c r="N364" s="142" t="s">
        <v>39</v>
      </c>
      <c r="P364" s="143">
        <f>O364*H364</f>
        <v>0</v>
      </c>
      <c r="Q364" s="143">
        <v>1.2999999999999999E-4</v>
      </c>
      <c r="R364" s="143">
        <f>Q364*H364</f>
        <v>9.3849599999999977E-3</v>
      </c>
      <c r="S364" s="143">
        <v>0</v>
      </c>
      <c r="T364" s="144">
        <f>S364*H364</f>
        <v>0</v>
      </c>
      <c r="AR364" s="145" t="s">
        <v>225</v>
      </c>
      <c r="AT364" s="145" t="s">
        <v>140</v>
      </c>
      <c r="AU364" s="145" t="s">
        <v>145</v>
      </c>
      <c r="AY364" s="16" t="s">
        <v>137</v>
      </c>
      <c r="BE364" s="146">
        <f>IF(N364="základní",J364,0)</f>
        <v>0</v>
      </c>
      <c r="BF364" s="146">
        <f>IF(N364="snížená",J364,0)</f>
        <v>0</v>
      </c>
      <c r="BG364" s="146">
        <f>IF(N364="zákl. přenesená",J364,0)</f>
        <v>0</v>
      </c>
      <c r="BH364" s="146">
        <f>IF(N364="sníž. přenesená",J364,0)</f>
        <v>0</v>
      </c>
      <c r="BI364" s="146">
        <f>IF(N364="nulová",J364,0)</f>
        <v>0</v>
      </c>
      <c r="BJ364" s="16" t="s">
        <v>145</v>
      </c>
      <c r="BK364" s="146">
        <f>ROUND(I364*H364,2)</f>
        <v>0</v>
      </c>
      <c r="BL364" s="16" t="s">
        <v>225</v>
      </c>
      <c r="BM364" s="145" t="s">
        <v>535</v>
      </c>
    </row>
    <row r="365" spans="2:65" s="14" customFormat="1">
      <c r="B365" s="162"/>
      <c r="D365" s="148" t="s">
        <v>147</v>
      </c>
      <c r="E365" s="163" t="s">
        <v>1</v>
      </c>
      <c r="F365" s="164" t="s">
        <v>536</v>
      </c>
      <c r="H365" s="163" t="s">
        <v>1</v>
      </c>
      <c r="I365" s="165"/>
      <c r="L365" s="162"/>
      <c r="M365" s="166"/>
      <c r="T365" s="167"/>
      <c r="AT365" s="163" t="s">
        <v>147</v>
      </c>
      <c r="AU365" s="163" t="s">
        <v>145</v>
      </c>
      <c r="AV365" s="14" t="s">
        <v>81</v>
      </c>
      <c r="AW365" s="14" t="s">
        <v>30</v>
      </c>
      <c r="AX365" s="14" t="s">
        <v>73</v>
      </c>
      <c r="AY365" s="163" t="s">
        <v>137</v>
      </c>
    </row>
    <row r="366" spans="2:65" s="12" customFormat="1">
      <c r="B366" s="147"/>
      <c r="D366" s="148" t="s">
        <v>147</v>
      </c>
      <c r="E366" s="149" t="s">
        <v>1</v>
      </c>
      <c r="F366" s="150" t="s">
        <v>537</v>
      </c>
      <c r="H366" s="151">
        <v>72.191999999999993</v>
      </c>
      <c r="I366" s="152"/>
      <c r="L366" s="147"/>
      <c r="M366" s="153"/>
      <c r="T366" s="154"/>
      <c r="AT366" s="149" t="s">
        <v>147</v>
      </c>
      <c r="AU366" s="149" t="s">
        <v>145</v>
      </c>
      <c r="AV366" s="12" t="s">
        <v>145</v>
      </c>
      <c r="AW366" s="12" t="s">
        <v>30</v>
      </c>
      <c r="AX366" s="12" t="s">
        <v>73</v>
      </c>
      <c r="AY366" s="149" t="s">
        <v>137</v>
      </c>
    </row>
    <row r="367" spans="2:65" s="13" customFormat="1">
      <c r="B367" s="155"/>
      <c r="D367" s="148" t="s">
        <v>147</v>
      </c>
      <c r="E367" s="156" t="s">
        <v>1</v>
      </c>
      <c r="F367" s="157" t="s">
        <v>149</v>
      </c>
      <c r="H367" s="158">
        <v>72.191999999999993</v>
      </c>
      <c r="I367" s="159"/>
      <c r="L367" s="155"/>
      <c r="M367" s="160"/>
      <c r="T367" s="161"/>
      <c r="AT367" s="156" t="s">
        <v>147</v>
      </c>
      <c r="AU367" s="156" t="s">
        <v>145</v>
      </c>
      <c r="AV367" s="13" t="s">
        <v>144</v>
      </c>
      <c r="AW367" s="13" t="s">
        <v>30</v>
      </c>
      <c r="AX367" s="13" t="s">
        <v>81</v>
      </c>
      <c r="AY367" s="156" t="s">
        <v>137</v>
      </c>
    </row>
    <row r="368" spans="2:65" s="1" customFormat="1" ht="16.5" customHeight="1">
      <c r="B368" s="132"/>
      <c r="C368" s="133" t="s">
        <v>538</v>
      </c>
      <c r="D368" s="133" t="s">
        <v>140</v>
      </c>
      <c r="E368" s="134" t="s">
        <v>539</v>
      </c>
      <c r="F368" s="135" t="s">
        <v>540</v>
      </c>
      <c r="G368" s="136" t="s">
        <v>143</v>
      </c>
      <c r="H368" s="137">
        <v>72.191999999999993</v>
      </c>
      <c r="I368" s="138"/>
      <c r="J368" s="139">
        <f>ROUND(I368*H368,2)</f>
        <v>0</v>
      </c>
      <c r="K368" s="140"/>
      <c r="L368" s="31"/>
      <c r="M368" s="141" t="s">
        <v>1</v>
      </c>
      <c r="N368" s="142" t="s">
        <v>39</v>
      </c>
      <c r="P368" s="143">
        <f>O368*H368</f>
        <v>0</v>
      </c>
      <c r="Q368" s="143">
        <v>2.3000000000000001E-4</v>
      </c>
      <c r="R368" s="143">
        <f>Q368*H368</f>
        <v>1.660416E-2</v>
      </c>
      <c r="S368" s="143">
        <v>0</v>
      </c>
      <c r="T368" s="144">
        <f>S368*H368</f>
        <v>0</v>
      </c>
      <c r="AR368" s="145" t="s">
        <v>225</v>
      </c>
      <c r="AT368" s="145" t="s">
        <v>140</v>
      </c>
      <c r="AU368" s="145" t="s">
        <v>145</v>
      </c>
      <c r="AY368" s="16" t="s">
        <v>137</v>
      </c>
      <c r="BE368" s="146">
        <f>IF(N368="základní",J368,0)</f>
        <v>0</v>
      </c>
      <c r="BF368" s="146">
        <f>IF(N368="snížená",J368,0)</f>
        <v>0</v>
      </c>
      <c r="BG368" s="146">
        <f>IF(N368="zákl. přenesená",J368,0)</f>
        <v>0</v>
      </c>
      <c r="BH368" s="146">
        <f>IF(N368="sníž. přenesená",J368,0)</f>
        <v>0</v>
      </c>
      <c r="BI368" s="146">
        <f>IF(N368="nulová",J368,0)</f>
        <v>0</v>
      </c>
      <c r="BJ368" s="16" t="s">
        <v>145</v>
      </c>
      <c r="BK368" s="146">
        <f>ROUND(I368*H368,2)</f>
        <v>0</v>
      </c>
      <c r="BL368" s="16" t="s">
        <v>225</v>
      </c>
      <c r="BM368" s="145" t="s">
        <v>541</v>
      </c>
    </row>
    <row r="369" spans="2:65" s="11" customFormat="1" ht="22.9" customHeight="1">
      <c r="B369" s="120"/>
      <c r="D369" s="121" t="s">
        <v>72</v>
      </c>
      <c r="E369" s="130" t="s">
        <v>542</v>
      </c>
      <c r="F369" s="130" t="s">
        <v>543</v>
      </c>
      <c r="I369" s="123"/>
      <c r="J369" s="131">
        <f>BK369</f>
        <v>0</v>
      </c>
      <c r="L369" s="120"/>
      <c r="M369" s="125"/>
      <c r="P369" s="126">
        <f>SUM(P370:P374)</f>
        <v>0</v>
      </c>
      <c r="R369" s="126">
        <f>SUM(R370:R374)</f>
        <v>1.6899999999999998E-2</v>
      </c>
      <c r="T369" s="127">
        <f>SUM(T370:T374)</f>
        <v>0</v>
      </c>
      <c r="AR369" s="121" t="s">
        <v>145</v>
      </c>
      <c r="AT369" s="128" t="s">
        <v>72</v>
      </c>
      <c r="AU369" s="128" t="s">
        <v>81</v>
      </c>
      <c r="AY369" s="121" t="s">
        <v>137</v>
      </c>
      <c r="BK369" s="129">
        <f>SUM(BK370:BK374)</f>
        <v>0</v>
      </c>
    </row>
    <row r="370" spans="2:65" s="1" customFormat="1" ht="16.5" customHeight="1">
      <c r="B370" s="132"/>
      <c r="C370" s="133" t="s">
        <v>544</v>
      </c>
      <c r="D370" s="133" t="s">
        <v>140</v>
      </c>
      <c r="E370" s="134" t="s">
        <v>545</v>
      </c>
      <c r="F370" s="135" t="s">
        <v>546</v>
      </c>
      <c r="G370" s="136" t="s">
        <v>143</v>
      </c>
      <c r="H370" s="137">
        <v>130</v>
      </c>
      <c r="I370" s="138"/>
      <c r="J370" s="139">
        <f>ROUND(I370*H370,2)</f>
        <v>0</v>
      </c>
      <c r="K370" s="140"/>
      <c r="L370" s="31"/>
      <c r="M370" s="141" t="s">
        <v>1</v>
      </c>
      <c r="N370" s="142" t="s">
        <v>39</v>
      </c>
      <c r="P370" s="143">
        <f>O370*H370</f>
        <v>0</v>
      </c>
      <c r="Q370" s="143">
        <v>1.2999999999999999E-4</v>
      </c>
      <c r="R370" s="143">
        <f>Q370*H370</f>
        <v>1.6899999999999998E-2</v>
      </c>
      <c r="S370" s="143">
        <v>0</v>
      </c>
      <c r="T370" s="144">
        <f>S370*H370</f>
        <v>0</v>
      </c>
      <c r="AR370" s="145" t="s">
        <v>225</v>
      </c>
      <c r="AT370" s="145" t="s">
        <v>140</v>
      </c>
      <c r="AU370" s="145" t="s">
        <v>145</v>
      </c>
      <c r="AY370" s="16" t="s">
        <v>137</v>
      </c>
      <c r="BE370" s="146">
        <f>IF(N370="základní",J370,0)</f>
        <v>0</v>
      </c>
      <c r="BF370" s="146">
        <f>IF(N370="snížená",J370,0)</f>
        <v>0</v>
      </c>
      <c r="BG370" s="146">
        <f>IF(N370="zákl. přenesená",J370,0)</f>
        <v>0</v>
      </c>
      <c r="BH370" s="146">
        <f>IF(N370="sníž. přenesená",J370,0)</f>
        <v>0</v>
      </c>
      <c r="BI370" s="146">
        <f>IF(N370="nulová",J370,0)</f>
        <v>0</v>
      </c>
      <c r="BJ370" s="16" t="s">
        <v>145</v>
      </c>
      <c r="BK370" s="146">
        <f>ROUND(I370*H370,2)</f>
        <v>0</v>
      </c>
      <c r="BL370" s="16" t="s">
        <v>225</v>
      </c>
      <c r="BM370" s="145" t="s">
        <v>547</v>
      </c>
    </row>
    <row r="371" spans="2:65" s="12" customFormat="1">
      <c r="B371" s="147"/>
      <c r="D371" s="148" t="s">
        <v>147</v>
      </c>
      <c r="E371" s="149" t="s">
        <v>1</v>
      </c>
      <c r="F371" s="150" t="s">
        <v>548</v>
      </c>
      <c r="H371" s="151">
        <v>50</v>
      </c>
      <c r="I371" s="152"/>
      <c r="L371" s="147"/>
      <c r="M371" s="153"/>
      <c r="T371" s="154"/>
      <c r="AT371" s="149" t="s">
        <v>147</v>
      </c>
      <c r="AU371" s="149" t="s">
        <v>145</v>
      </c>
      <c r="AV371" s="12" t="s">
        <v>145</v>
      </c>
      <c r="AW371" s="12" t="s">
        <v>30</v>
      </c>
      <c r="AX371" s="12" t="s">
        <v>73</v>
      </c>
      <c r="AY371" s="149" t="s">
        <v>137</v>
      </c>
    </row>
    <row r="372" spans="2:65" s="12" customFormat="1">
      <c r="B372" s="147"/>
      <c r="D372" s="148" t="s">
        <v>147</v>
      </c>
      <c r="E372" s="149" t="s">
        <v>1</v>
      </c>
      <c r="F372" s="150" t="s">
        <v>549</v>
      </c>
      <c r="H372" s="151">
        <v>20</v>
      </c>
      <c r="I372" s="152"/>
      <c r="L372" s="147"/>
      <c r="M372" s="153"/>
      <c r="T372" s="154"/>
      <c r="AT372" s="149" t="s">
        <v>147</v>
      </c>
      <c r="AU372" s="149" t="s">
        <v>145</v>
      </c>
      <c r="AV372" s="12" t="s">
        <v>145</v>
      </c>
      <c r="AW372" s="12" t="s">
        <v>30</v>
      </c>
      <c r="AX372" s="12" t="s">
        <v>73</v>
      </c>
      <c r="AY372" s="149" t="s">
        <v>137</v>
      </c>
    </row>
    <row r="373" spans="2:65" s="12" customFormat="1">
      <c r="B373" s="147"/>
      <c r="D373" s="148" t="s">
        <v>147</v>
      </c>
      <c r="E373" s="149" t="s">
        <v>1</v>
      </c>
      <c r="F373" s="150" t="s">
        <v>550</v>
      </c>
      <c r="H373" s="151">
        <v>60</v>
      </c>
      <c r="I373" s="152"/>
      <c r="L373" s="147"/>
      <c r="M373" s="153"/>
      <c r="T373" s="154"/>
      <c r="AT373" s="149" t="s">
        <v>147</v>
      </c>
      <c r="AU373" s="149" t="s">
        <v>145</v>
      </c>
      <c r="AV373" s="12" t="s">
        <v>145</v>
      </c>
      <c r="AW373" s="12" t="s">
        <v>30</v>
      </c>
      <c r="AX373" s="12" t="s">
        <v>73</v>
      </c>
      <c r="AY373" s="149" t="s">
        <v>137</v>
      </c>
    </row>
    <row r="374" spans="2:65" s="13" customFormat="1">
      <c r="B374" s="155"/>
      <c r="D374" s="148" t="s">
        <v>147</v>
      </c>
      <c r="E374" s="156" t="s">
        <v>1</v>
      </c>
      <c r="F374" s="157" t="s">
        <v>149</v>
      </c>
      <c r="H374" s="158">
        <v>130</v>
      </c>
      <c r="I374" s="159"/>
      <c r="L374" s="155"/>
      <c r="M374" s="180"/>
      <c r="N374" s="181"/>
      <c r="O374" s="181"/>
      <c r="P374" s="181"/>
      <c r="Q374" s="181"/>
      <c r="R374" s="181"/>
      <c r="S374" s="181"/>
      <c r="T374" s="182"/>
      <c r="AT374" s="156" t="s">
        <v>147</v>
      </c>
      <c r="AU374" s="156" t="s">
        <v>145</v>
      </c>
      <c r="AV374" s="13" t="s">
        <v>144</v>
      </c>
      <c r="AW374" s="13" t="s">
        <v>30</v>
      </c>
      <c r="AX374" s="13" t="s">
        <v>81</v>
      </c>
      <c r="AY374" s="156" t="s">
        <v>137</v>
      </c>
    </row>
    <row r="375" spans="2:65" s="1" customFormat="1" ht="6.95" customHeight="1">
      <c r="B375" s="43"/>
      <c r="C375" s="44"/>
      <c r="D375" s="44"/>
      <c r="E375" s="44"/>
      <c r="F375" s="44"/>
      <c r="G375" s="44"/>
      <c r="H375" s="44"/>
      <c r="I375" s="44"/>
      <c r="J375" s="44"/>
      <c r="K375" s="44"/>
      <c r="L375" s="31"/>
    </row>
  </sheetData>
  <autoFilter ref="C131:K374" xr:uid="{00000000-0009-0000-0000-000001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76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8" t="s">
        <v>5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6" t="s">
        <v>85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98</v>
      </c>
      <c r="L4" s="19"/>
      <c r="M4" s="87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28" t="str">
        <f>'Rekapitulace stavby'!K6</f>
        <v>Bytový dům Mezilesí 2057/22 - Výměna stoupacího potrubí - II. etapa</v>
      </c>
      <c r="F7" s="229"/>
      <c r="G7" s="229"/>
      <c r="H7" s="229"/>
      <c r="L7" s="19"/>
    </row>
    <row r="8" spans="2:46" s="1" customFormat="1" ht="12" customHeight="1">
      <c r="B8" s="31"/>
      <c r="D8" s="26" t="s">
        <v>99</v>
      </c>
      <c r="L8" s="31"/>
    </row>
    <row r="9" spans="2:46" s="1" customFormat="1" ht="16.5" customHeight="1">
      <c r="B9" s="31"/>
      <c r="E9" s="218" t="s">
        <v>551</v>
      </c>
      <c r="F9" s="227"/>
      <c r="G9" s="227"/>
      <c r="H9" s="227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15. 4. 2026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0" t="str">
        <f>'Rekapitulace stavby'!E14</f>
        <v>Vyplň údaj</v>
      </c>
      <c r="F18" s="200"/>
      <c r="G18" s="200"/>
      <c r="H18" s="200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204" t="s">
        <v>1</v>
      </c>
      <c r="F27" s="204"/>
      <c r="G27" s="204"/>
      <c r="H27" s="204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ROUND(J120,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ROUND((SUM(BE120:BE175)),  2)</f>
        <v>0</v>
      </c>
      <c r="I33" s="91">
        <v>0.21</v>
      </c>
      <c r="J33" s="90">
        <f>ROUND(((SUM(BE120:BE175))*I33),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ROUND((SUM(BF120:BF175)),  2)</f>
        <v>0</v>
      </c>
      <c r="I34" s="91">
        <v>0.12</v>
      </c>
      <c r="J34" s="90">
        <f>ROUND(((SUM(BF120:BF175))*I34),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ROUND((SUM(BG120:BG175)),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ROUND((SUM(BH120:BH175)),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ROUND((SUM(BI120:BI175)),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101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28" t="str">
        <f>E7</f>
        <v>Bytový dům Mezilesí 2057/22 - Výměna stoupacího potrubí - II. etapa</v>
      </c>
      <c r="F85" s="229"/>
      <c r="G85" s="229"/>
      <c r="H85" s="229"/>
      <c r="L85" s="31"/>
    </row>
    <row r="86" spans="2:47" s="1" customFormat="1" ht="12" customHeight="1">
      <c r="B86" s="31"/>
      <c r="C86" s="26" t="s">
        <v>99</v>
      </c>
      <c r="L86" s="31"/>
    </row>
    <row r="87" spans="2:47" s="1" customFormat="1" ht="16.5" customHeight="1">
      <c r="B87" s="31"/>
      <c r="E87" s="218" t="str">
        <f>E9</f>
        <v>01.2 - SO 01.2 ZTI</v>
      </c>
      <c r="F87" s="227"/>
      <c r="G87" s="227"/>
      <c r="H87" s="227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15. 4. 2026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102</v>
      </c>
      <c r="D94" s="92"/>
      <c r="E94" s="92"/>
      <c r="F94" s="92"/>
      <c r="G94" s="92"/>
      <c r="H94" s="92"/>
      <c r="I94" s="92"/>
      <c r="J94" s="101" t="s">
        <v>103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104</v>
      </c>
      <c r="J96" s="65">
        <f>J120</f>
        <v>0</v>
      </c>
      <c r="L96" s="31"/>
      <c r="AU96" s="16" t="s">
        <v>105</v>
      </c>
    </row>
    <row r="97" spans="2:12" s="8" customFormat="1" ht="24.95" customHeight="1">
      <c r="B97" s="103"/>
      <c r="D97" s="104" t="s">
        <v>552</v>
      </c>
      <c r="E97" s="105"/>
      <c r="F97" s="105"/>
      <c r="G97" s="105"/>
      <c r="H97" s="105"/>
      <c r="I97" s="105"/>
      <c r="J97" s="106">
        <f>J121</f>
        <v>0</v>
      </c>
      <c r="L97" s="103"/>
    </row>
    <row r="98" spans="2:12" s="8" customFormat="1" ht="24.95" customHeight="1">
      <c r="B98" s="103"/>
      <c r="D98" s="104" t="s">
        <v>553</v>
      </c>
      <c r="E98" s="105"/>
      <c r="F98" s="105"/>
      <c r="G98" s="105"/>
      <c r="H98" s="105"/>
      <c r="I98" s="105"/>
      <c r="J98" s="106">
        <f>J130</f>
        <v>0</v>
      </c>
      <c r="L98" s="103"/>
    </row>
    <row r="99" spans="2:12" s="8" customFormat="1" ht="24.95" customHeight="1">
      <c r="B99" s="103"/>
      <c r="D99" s="104" t="s">
        <v>554</v>
      </c>
      <c r="E99" s="105"/>
      <c r="F99" s="105"/>
      <c r="G99" s="105"/>
      <c r="H99" s="105"/>
      <c r="I99" s="105"/>
      <c r="J99" s="106">
        <f>J149</f>
        <v>0</v>
      </c>
      <c r="L99" s="103"/>
    </row>
    <row r="100" spans="2:12" s="8" customFormat="1" ht="24.95" customHeight="1">
      <c r="B100" s="103"/>
      <c r="D100" s="104" t="s">
        <v>555</v>
      </c>
      <c r="E100" s="105"/>
      <c r="F100" s="105"/>
      <c r="G100" s="105"/>
      <c r="H100" s="105"/>
      <c r="I100" s="105"/>
      <c r="J100" s="106">
        <f>J155</f>
        <v>0</v>
      </c>
      <c r="L100" s="103"/>
    </row>
    <row r="101" spans="2:12" s="1" customFormat="1" ht="21.75" customHeight="1">
      <c r="B101" s="31"/>
      <c r="L101" s="31"/>
    </row>
    <row r="102" spans="2:12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12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12" s="1" customFormat="1" ht="24.95" customHeight="1">
      <c r="B107" s="31"/>
      <c r="C107" s="20" t="s">
        <v>122</v>
      </c>
      <c r="L107" s="31"/>
    </row>
    <row r="108" spans="2:12" s="1" customFormat="1" ht="6.95" customHeight="1">
      <c r="B108" s="31"/>
      <c r="L108" s="31"/>
    </row>
    <row r="109" spans="2:12" s="1" customFormat="1" ht="12" customHeight="1">
      <c r="B109" s="31"/>
      <c r="C109" s="26" t="s">
        <v>16</v>
      </c>
      <c r="L109" s="31"/>
    </row>
    <row r="110" spans="2:12" s="1" customFormat="1" ht="26.25" customHeight="1">
      <c r="B110" s="31"/>
      <c r="E110" s="228" t="str">
        <f>E7</f>
        <v>Bytový dům Mezilesí 2057/22 - Výměna stoupacího potrubí - II. etapa</v>
      </c>
      <c r="F110" s="229"/>
      <c r="G110" s="229"/>
      <c r="H110" s="229"/>
      <c r="L110" s="31"/>
    </row>
    <row r="111" spans="2:12" s="1" customFormat="1" ht="12" customHeight="1">
      <c r="B111" s="31"/>
      <c r="C111" s="26" t="s">
        <v>99</v>
      </c>
      <c r="L111" s="31"/>
    </row>
    <row r="112" spans="2:12" s="1" customFormat="1" ht="16.5" customHeight="1">
      <c r="B112" s="31"/>
      <c r="E112" s="218" t="str">
        <f>E9</f>
        <v>01.2 - SO 01.2 ZTI</v>
      </c>
      <c r="F112" s="227"/>
      <c r="G112" s="227"/>
      <c r="H112" s="227"/>
      <c r="L112" s="31"/>
    </row>
    <row r="113" spans="2:65" s="1" customFormat="1" ht="6.95" customHeight="1">
      <c r="B113" s="31"/>
      <c r="L113" s="31"/>
    </row>
    <row r="114" spans="2:65" s="1" customFormat="1" ht="12" customHeight="1">
      <c r="B114" s="31"/>
      <c r="C114" s="26" t="s">
        <v>20</v>
      </c>
      <c r="F114" s="24" t="str">
        <f>F12</f>
        <v xml:space="preserve"> </v>
      </c>
      <c r="I114" s="26" t="s">
        <v>22</v>
      </c>
      <c r="J114" s="51" t="str">
        <f>IF(J12="","",J12)</f>
        <v>15. 4. 2026</v>
      </c>
      <c r="L114" s="31"/>
    </row>
    <row r="115" spans="2:65" s="1" customFormat="1" ht="6.95" customHeight="1">
      <c r="B115" s="31"/>
      <c r="L115" s="31"/>
    </row>
    <row r="116" spans="2:65" s="1" customFormat="1" ht="15.2" customHeight="1">
      <c r="B116" s="31"/>
      <c r="C116" s="26" t="s">
        <v>24</v>
      </c>
      <c r="F116" s="24" t="str">
        <f>E15</f>
        <v xml:space="preserve"> </v>
      </c>
      <c r="I116" s="26" t="s">
        <v>29</v>
      </c>
      <c r="J116" s="29" t="str">
        <f>E21</f>
        <v xml:space="preserve"> </v>
      </c>
      <c r="L116" s="31"/>
    </row>
    <row r="117" spans="2:65" s="1" customFormat="1" ht="15.2" customHeight="1">
      <c r="B117" s="31"/>
      <c r="C117" s="26" t="s">
        <v>27</v>
      </c>
      <c r="F117" s="24" t="str">
        <f>IF(E18="","",E18)</f>
        <v>Vyplň údaj</v>
      </c>
      <c r="I117" s="26" t="s">
        <v>31</v>
      </c>
      <c r="J117" s="29" t="str">
        <f>E24</f>
        <v xml:space="preserve"> </v>
      </c>
      <c r="L117" s="31"/>
    </row>
    <row r="118" spans="2:65" s="1" customFormat="1" ht="10.35" customHeight="1">
      <c r="B118" s="31"/>
      <c r="L118" s="31"/>
    </row>
    <row r="119" spans="2:65" s="10" customFormat="1" ht="29.25" customHeight="1">
      <c r="B119" s="111"/>
      <c r="C119" s="112" t="s">
        <v>123</v>
      </c>
      <c r="D119" s="113" t="s">
        <v>58</v>
      </c>
      <c r="E119" s="113" t="s">
        <v>54</v>
      </c>
      <c r="F119" s="113" t="s">
        <v>55</v>
      </c>
      <c r="G119" s="113" t="s">
        <v>124</v>
      </c>
      <c r="H119" s="113" t="s">
        <v>125</v>
      </c>
      <c r="I119" s="113" t="s">
        <v>126</v>
      </c>
      <c r="J119" s="114" t="s">
        <v>103</v>
      </c>
      <c r="K119" s="115" t="s">
        <v>127</v>
      </c>
      <c r="L119" s="111"/>
      <c r="M119" s="58" t="s">
        <v>1</v>
      </c>
      <c r="N119" s="59" t="s">
        <v>37</v>
      </c>
      <c r="O119" s="59" t="s">
        <v>128</v>
      </c>
      <c r="P119" s="59" t="s">
        <v>129</v>
      </c>
      <c r="Q119" s="59" t="s">
        <v>130</v>
      </c>
      <c r="R119" s="59" t="s">
        <v>131</v>
      </c>
      <c r="S119" s="59" t="s">
        <v>132</v>
      </c>
      <c r="T119" s="60" t="s">
        <v>133</v>
      </c>
    </row>
    <row r="120" spans="2:65" s="1" customFormat="1" ht="22.9" customHeight="1">
      <c r="B120" s="31"/>
      <c r="C120" s="63" t="s">
        <v>134</v>
      </c>
      <c r="J120" s="116">
        <f>BK120</f>
        <v>0</v>
      </c>
      <c r="L120" s="31"/>
      <c r="M120" s="61"/>
      <c r="N120" s="52"/>
      <c r="O120" s="52"/>
      <c r="P120" s="117">
        <f>P121+P130+P149+P155</f>
        <v>0</v>
      </c>
      <c r="Q120" s="52"/>
      <c r="R120" s="117">
        <f>R121+R130+R149+R155</f>
        <v>0</v>
      </c>
      <c r="S120" s="52"/>
      <c r="T120" s="118">
        <f>T121+T130+T149+T155</f>
        <v>0</v>
      </c>
      <c r="AT120" s="16" t="s">
        <v>72</v>
      </c>
      <c r="AU120" s="16" t="s">
        <v>105</v>
      </c>
      <c r="BK120" s="119">
        <f>BK121+BK130+BK149+BK155</f>
        <v>0</v>
      </c>
    </row>
    <row r="121" spans="2:65" s="11" customFormat="1" ht="25.9" customHeight="1">
      <c r="B121" s="120"/>
      <c r="D121" s="121" t="s">
        <v>72</v>
      </c>
      <c r="E121" s="122" t="s">
        <v>556</v>
      </c>
      <c r="F121" s="122" t="s">
        <v>557</v>
      </c>
      <c r="I121" s="123"/>
      <c r="J121" s="124">
        <f>BK121</f>
        <v>0</v>
      </c>
      <c r="L121" s="120"/>
      <c r="M121" s="125"/>
      <c r="P121" s="126">
        <f>SUM(P122:P129)</f>
        <v>0</v>
      </c>
      <c r="R121" s="126">
        <f>SUM(R122:R129)</f>
        <v>0</v>
      </c>
      <c r="T121" s="127">
        <f>SUM(T122:T129)</f>
        <v>0</v>
      </c>
      <c r="AR121" s="121" t="s">
        <v>81</v>
      </c>
      <c r="AT121" s="128" t="s">
        <v>72</v>
      </c>
      <c r="AU121" s="128" t="s">
        <v>73</v>
      </c>
      <c r="AY121" s="121" t="s">
        <v>137</v>
      </c>
      <c r="BK121" s="129">
        <f>SUM(BK122:BK129)</f>
        <v>0</v>
      </c>
    </row>
    <row r="122" spans="2:65" s="1" customFormat="1" ht="16.5" customHeight="1">
      <c r="B122" s="132"/>
      <c r="C122" s="133" t="s">
        <v>81</v>
      </c>
      <c r="D122" s="133" t="s">
        <v>140</v>
      </c>
      <c r="E122" s="134" t="s">
        <v>558</v>
      </c>
      <c r="F122" s="135" t="s">
        <v>559</v>
      </c>
      <c r="G122" s="136" t="s">
        <v>276</v>
      </c>
      <c r="H122" s="137">
        <v>5</v>
      </c>
      <c r="I122" s="138"/>
      <c r="J122" s="139">
        <f t="shared" ref="J122:J129" si="0">ROUND(I122*H122,2)</f>
        <v>0</v>
      </c>
      <c r="K122" s="140"/>
      <c r="L122" s="31"/>
      <c r="M122" s="141" t="s">
        <v>1</v>
      </c>
      <c r="N122" s="142" t="s">
        <v>39</v>
      </c>
      <c r="P122" s="143">
        <f t="shared" ref="P122:P129" si="1">O122*H122</f>
        <v>0</v>
      </c>
      <c r="Q122" s="143">
        <v>0</v>
      </c>
      <c r="R122" s="143">
        <f t="shared" ref="R122:R129" si="2">Q122*H122</f>
        <v>0</v>
      </c>
      <c r="S122" s="143">
        <v>0</v>
      </c>
      <c r="T122" s="144">
        <f t="shared" ref="T122:T129" si="3">S122*H122</f>
        <v>0</v>
      </c>
      <c r="AR122" s="145" t="s">
        <v>144</v>
      </c>
      <c r="AT122" s="145" t="s">
        <v>140</v>
      </c>
      <c r="AU122" s="145" t="s">
        <v>81</v>
      </c>
      <c r="AY122" s="16" t="s">
        <v>137</v>
      </c>
      <c r="BE122" s="146">
        <f t="shared" ref="BE122:BE129" si="4">IF(N122="základní",J122,0)</f>
        <v>0</v>
      </c>
      <c r="BF122" s="146">
        <f t="shared" ref="BF122:BF129" si="5">IF(N122="snížená",J122,0)</f>
        <v>0</v>
      </c>
      <c r="BG122" s="146">
        <f t="shared" ref="BG122:BG129" si="6">IF(N122="zákl. přenesená",J122,0)</f>
        <v>0</v>
      </c>
      <c r="BH122" s="146">
        <f t="shared" ref="BH122:BH129" si="7">IF(N122="sníž. přenesená",J122,0)</f>
        <v>0</v>
      </c>
      <c r="BI122" s="146">
        <f t="shared" ref="BI122:BI129" si="8">IF(N122="nulová",J122,0)</f>
        <v>0</v>
      </c>
      <c r="BJ122" s="16" t="s">
        <v>145</v>
      </c>
      <c r="BK122" s="146">
        <f t="shared" ref="BK122:BK129" si="9">ROUND(I122*H122,2)</f>
        <v>0</v>
      </c>
      <c r="BL122" s="16" t="s">
        <v>144</v>
      </c>
      <c r="BM122" s="145" t="s">
        <v>560</v>
      </c>
    </row>
    <row r="123" spans="2:65" s="1" customFormat="1" ht="16.5" customHeight="1">
      <c r="B123" s="132"/>
      <c r="C123" s="133" t="s">
        <v>145</v>
      </c>
      <c r="D123" s="133" t="s">
        <v>140</v>
      </c>
      <c r="E123" s="134" t="s">
        <v>561</v>
      </c>
      <c r="F123" s="135" t="s">
        <v>562</v>
      </c>
      <c r="G123" s="136" t="s">
        <v>276</v>
      </c>
      <c r="H123" s="137">
        <v>9</v>
      </c>
      <c r="I123" s="138"/>
      <c r="J123" s="139">
        <f t="shared" si="0"/>
        <v>0</v>
      </c>
      <c r="K123" s="140"/>
      <c r="L123" s="31"/>
      <c r="M123" s="141" t="s">
        <v>1</v>
      </c>
      <c r="N123" s="142" t="s">
        <v>39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144</v>
      </c>
      <c r="AT123" s="145" t="s">
        <v>140</v>
      </c>
      <c r="AU123" s="145" t="s">
        <v>81</v>
      </c>
      <c r="AY123" s="16" t="s">
        <v>137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6" t="s">
        <v>145</v>
      </c>
      <c r="BK123" s="146">
        <f t="shared" si="9"/>
        <v>0</v>
      </c>
      <c r="BL123" s="16" t="s">
        <v>144</v>
      </c>
      <c r="BM123" s="145" t="s">
        <v>145</v>
      </c>
    </row>
    <row r="124" spans="2:65" s="1" customFormat="1" ht="16.5" customHeight="1">
      <c r="B124" s="132"/>
      <c r="C124" s="133" t="s">
        <v>138</v>
      </c>
      <c r="D124" s="133" t="s">
        <v>140</v>
      </c>
      <c r="E124" s="134" t="s">
        <v>563</v>
      </c>
      <c r="F124" s="135" t="s">
        <v>564</v>
      </c>
      <c r="G124" s="136" t="s">
        <v>276</v>
      </c>
      <c r="H124" s="137">
        <v>155</v>
      </c>
      <c r="I124" s="138"/>
      <c r="J124" s="139">
        <f t="shared" si="0"/>
        <v>0</v>
      </c>
      <c r="K124" s="140"/>
      <c r="L124" s="31"/>
      <c r="M124" s="141" t="s">
        <v>1</v>
      </c>
      <c r="N124" s="142" t="s">
        <v>39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144</v>
      </c>
      <c r="AT124" s="145" t="s">
        <v>140</v>
      </c>
      <c r="AU124" s="145" t="s">
        <v>81</v>
      </c>
      <c r="AY124" s="16" t="s">
        <v>137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6" t="s">
        <v>145</v>
      </c>
      <c r="BK124" s="146">
        <f t="shared" si="9"/>
        <v>0</v>
      </c>
      <c r="BL124" s="16" t="s">
        <v>144</v>
      </c>
      <c r="BM124" s="145" t="s">
        <v>144</v>
      </c>
    </row>
    <row r="125" spans="2:65" s="1" customFormat="1" ht="16.5" customHeight="1">
      <c r="B125" s="132"/>
      <c r="C125" s="133" t="s">
        <v>144</v>
      </c>
      <c r="D125" s="133" t="s">
        <v>140</v>
      </c>
      <c r="E125" s="134" t="s">
        <v>565</v>
      </c>
      <c r="F125" s="135" t="s">
        <v>566</v>
      </c>
      <c r="G125" s="136" t="s">
        <v>155</v>
      </c>
      <c r="H125" s="137">
        <v>2</v>
      </c>
      <c r="I125" s="138"/>
      <c r="J125" s="139">
        <f t="shared" si="0"/>
        <v>0</v>
      </c>
      <c r="K125" s="140"/>
      <c r="L125" s="31"/>
      <c r="M125" s="141" t="s">
        <v>1</v>
      </c>
      <c r="N125" s="142" t="s">
        <v>39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144</v>
      </c>
      <c r="AT125" s="145" t="s">
        <v>140</v>
      </c>
      <c r="AU125" s="145" t="s">
        <v>81</v>
      </c>
      <c r="AY125" s="16" t="s">
        <v>137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6" t="s">
        <v>145</v>
      </c>
      <c r="BK125" s="146">
        <f t="shared" si="9"/>
        <v>0</v>
      </c>
      <c r="BL125" s="16" t="s">
        <v>144</v>
      </c>
      <c r="BM125" s="145" t="s">
        <v>151</v>
      </c>
    </row>
    <row r="126" spans="2:65" s="1" customFormat="1" ht="16.5" customHeight="1">
      <c r="B126" s="132"/>
      <c r="C126" s="133" t="s">
        <v>168</v>
      </c>
      <c r="D126" s="133" t="s">
        <v>140</v>
      </c>
      <c r="E126" s="134" t="s">
        <v>567</v>
      </c>
      <c r="F126" s="135" t="s">
        <v>568</v>
      </c>
      <c r="G126" s="136" t="s">
        <v>276</v>
      </c>
      <c r="H126" s="137">
        <v>15</v>
      </c>
      <c r="I126" s="138"/>
      <c r="J126" s="139">
        <f t="shared" si="0"/>
        <v>0</v>
      </c>
      <c r="K126" s="140"/>
      <c r="L126" s="31"/>
      <c r="M126" s="141" t="s">
        <v>1</v>
      </c>
      <c r="N126" s="142" t="s">
        <v>39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144</v>
      </c>
      <c r="AT126" s="145" t="s">
        <v>140</v>
      </c>
      <c r="AU126" s="145" t="s">
        <v>81</v>
      </c>
      <c r="AY126" s="16" t="s">
        <v>137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6" t="s">
        <v>145</v>
      </c>
      <c r="BK126" s="146">
        <f t="shared" si="9"/>
        <v>0</v>
      </c>
      <c r="BL126" s="16" t="s">
        <v>144</v>
      </c>
      <c r="BM126" s="145" t="s">
        <v>569</v>
      </c>
    </row>
    <row r="127" spans="2:65" s="1" customFormat="1" ht="16.5" customHeight="1">
      <c r="B127" s="132"/>
      <c r="C127" s="133" t="s">
        <v>151</v>
      </c>
      <c r="D127" s="133" t="s">
        <v>140</v>
      </c>
      <c r="E127" s="134" t="s">
        <v>570</v>
      </c>
      <c r="F127" s="135" t="s">
        <v>571</v>
      </c>
      <c r="G127" s="136" t="s">
        <v>276</v>
      </c>
      <c r="H127" s="137">
        <v>164</v>
      </c>
      <c r="I127" s="138"/>
      <c r="J127" s="139">
        <f t="shared" si="0"/>
        <v>0</v>
      </c>
      <c r="K127" s="140"/>
      <c r="L127" s="31"/>
      <c r="M127" s="141" t="s">
        <v>1</v>
      </c>
      <c r="N127" s="142" t="s">
        <v>39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144</v>
      </c>
      <c r="AT127" s="145" t="s">
        <v>140</v>
      </c>
      <c r="AU127" s="145" t="s">
        <v>81</v>
      </c>
      <c r="AY127" s="16" t="s">
        <v>137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6" t="s">
        <v>145</v>
      </c>
      <c r="BK127" s="146">
        <f t="shared" si="9"/>
        <v>0</v>
      </c>
      <c r="BL127" s="16" t="s">
        <v>144</v>
      </c>
      <c r="BM127" s="145" t="s">
        <v>183</v>
      </c>
    </row>
    <row r="128" spans="2:65" s="1" customFormat="1" ht="21.75" customHeight="1">
      <c r="B128" s="132"/>
      <c r="C128" s="133" t="s">
        <v>178</v>
      </c>
      <c r="D128" s="133" t="s">
        <v>140</v>
      </c>
      <c r="E128" s="134" t="s">
        <v>572</v>
      </c>
      <c r="F128" s="135" t="s">
        <v>573</v>
      </c>
      <c r="G128" s="136" t="s">
        <v>205</v>
      </c>
      <c r="H128" s="137">
        <v>1</v>
      </c>
      <c r="I128" s="138"/>
      <c r="J128" s="139">
        <f t="shared" si="0"/>
        <v>0</v>
      </c>
      <c r="K128" s="140"/>
      <c r="L128" s="31"/>
      <c r="M128" s="141" t="s">
        <v>1</v>
      </c>
      <c r="N128" s="142" t="s">
        <v>39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144</v>
      </c>
      <c r="AT128" s="145" t="s">
        <v>140</v>
      </c>
      <c r="AU128" s="145" t="s">
        <v>81</v>
      </c>
      <c r="AY128" s="16" t="s">
        <v>137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6" t="s">
        <v>145</v>
      </c>
      <c r="BK128" s="146">
        <f t="shared" si="9"/>
        <v>0</v>
      </c>
      <c r="BL128" s="16" t="s">
        <v>144</v>
      </c>
      <c r="BM128" s="145" t="s">
        <v>193</v>
      </c>
    </row>
    <row r="129" spans="2:65" s="1" customFormat="1" ht="21.75" customHeight="1">
      <c r="B129" s="132"/>
      <c r="C129" s="133" t="s">
        <v>183</v>
      </c>
      <c r="D129" s="133" t="s">
        <v>140</v>
      </c>
      <c r="E129" s="134" t="s">
        <v>574</v>
      </c>
      <c r="F129" s="135" t="s">
        <v>575</v>
      </c>
      <c r="G129" s="136" t="s">
        <v>205</v>
      </c>
      <c r="H129" s="137">
        <v>1</v>
      </c>
      <c r="I129" s="138"/>
      <c r="J129" s="139">
        <f t="shared" si="0"/>
        <v>0</v>
      </c>
      <c r="K129" s="140"/>
      <c r="L129" s="31"/>
      <c r="M129" s="141" t="s">
        <v>1</v>
      </c>
      <c r="N129" s="142" t="s">
        <v>39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144</v>
      </c>
      <c r="AT129" s="145" t="s">
        <v>140</v>
      </c>
      <c r="AU129" s="145" t="s">
        <v>81</v>
      </c>
      <c r="AY129" s="16" t="s">
        <v>137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6" t="s">
        <v>145</v>
      </c>
      <c r="BK129" s="146">
        <f t="shared" si="9"/>
        <v>0</v>
      </c>
      <c r="BL129" s="16" t="s">
        <v>144</v>
      </c>
      <c r="BM129" s="145" t="s">
        <v>576</v>
      </c>
    </row>
    <row r="130" spans="2:65" s="11" customFormat="1" ht="25.9" customHeight="1">
      <c r="B130" s="120"/>
      <c r="D130" s="121" t="s">
        <v>72</v>
      </c>
      <c r="E130" s="122" t="s">
        <v>577</v>
      </c>
      <c r="F130" s="122" t="s">
        <v>578</v>
      </c>
      <c r="I130" s="123"/>
      <c r="J130" s="124">
        <f>BK130</f>
        <v>0</v>
      </c>
      <c r="L130" s="120"/>
      <c r="M130" s="125"/>
      <c r="P130" s="126">
        <f>SUM(P131:P148)</f>
        <v>0</v>
      </c>
      <c r="R130" s="126">
        <f>SUM(R131:R148)</f>
        <v>0</v>
      </c>
      <c r="T130" s="127">
        <f>SUM(T131:T148)</f>
        <v>0</v>
      </c>
      <c r="AR130" s="121" t="s">
        <v>81</v>
      </c>
      <c r="AT130" s="128" t="s">
        <v>72</v>
      </c>
      <c r="AU130" s="128" t="s">
        <v>73</v>
      </c>
      <c r="AY130" s="121" t="s">
        <v>137</v>
      </c>
      <c r="BK130" s="129">
        <f>SUM(BK131:BK148)</f>
        <v>0</v>
      </c>
    </row>
    <row r="131" spans="2:65" s="1" customFormat="1" ht="16.5" customHeight="1">
      <c r="B131" s="132"/>
      <c r="C131" s="133" t="s">
        <v>188</v>
      </c>
      <c r="D131" s="133" t="s">
        <v>140</v>
      </c>
      <c r="E131" s="134" t="s">
        <v>579</v>
      </c>
      <c r="F131" s="135" t="s">
        <v>580</v>
      </c>
      <c r="G131" s="136" t="s">
        <v>276</v>
      </c>
      <c r="H131" s="137">
        <v>20</v>
      </c>
      <c r="I131" s="138"/>
      <c r="J131" s="139">
        <f t="shared" ref="J131:J148" si="10">ROUND(I131*H131,2)</f>
        <v>0</v>
      </c>
      <c r="K131" s="140"/>
      <c r="L131" s="31"/>
      <c r="M131" s="141" t="s">
        <v>1</v>
      </c>
      <c r="N131" s="142" t="s">
        <v>39</v>
      </c>
      <c r="P131" s="143">
        <f t="shared" ref="P131:P148" si="11">O131*H131</f>
        <v>0</v>
      </c>
      <c r="Q131" s="143">
        <v>0</v>
      </c>
      <c r="R131" s="143">
        <f t="shared" ref="R131:R148" si="12">Q131*H131</f>
        <v>0</v>
      </c>
      <c r="S131" s="143">
        <v>0</v>
      </c>
      <c r="T131" s="144">
        <f t="shared" ref="T131:T148" si="13">S131*H131</f>
        <v>0</v>
      </c>
      <c r="AR131" s="145" t="s">
        <v>144</v>
      </c>
      <c r="AT131" s="145" t="s">
        <v>140</v>
      </c>
      <c r="AU131" s="145" t="s">
        <v>81</v>
      </c>
      <c r="AY131" s="16" t="s">
        <v>137</v>
      </c>
      <c r="BE131" s="146">
        <f t="shared" ref="BE131:BE148" si="14">IF(N131="základní",J131,0)</f>
        <v>0</v>
      </c>
      <c r="BF131" s="146">
        <f t="shared" ref="BF131:BF148" si="15">IF(N131="snížená",J131,0)</f>
        <v>0</v>
      </c>
      <c r="BG131" s="146">
        <f t="shared" ref="BG131:BG148" si="16">IF(N131="zákl. přenesená",J131,0)</f>
        <v>0</v>
      </c>
      <c r="BH131" s="146">
        <f t="shared" ref="BH131:BH148" si="17">IF(N131="sníž. přenesená",J131,0)</f>
        <v>0</v>
      </c>
      <c r="BI131" s="146">
        <f t="shared" ref="BI131:BI148" si="18">IF(N131="nulová",J131,0)</f>
        <v>0</v>
      </c>
      <c r="BJ131" s="16" t="s">
        <v>145</v>
      </c>
      <c r="BK131" s="146">
        <f t="shared" ref="BK131:BK148" si="19">ROUND(I131*H131,2)</f>
        <v>0</v>
      </c>
      <c r="BL131" s="16" t="s">
        <v>144</v>
      </c>
      <c r="BM131" s="145" t="s">
        <v>581</v>
      </c>
    </row>
    <row r="132" spans="2:65" s="1" customFormat="1" ht="16.5" customHeight="1">
      <c r="B132" s="132"/>
      <c r="C132" s="133" t="s">
        <v>193</v>
      </c>
      <c r="D132" s="133" t="s">
        <v>140</v>
      </c>
      <c r="E132" s="134" t="s">
        <v>582</v>
      </c>
      <c r="F132" s="135" t="s">
        <v>583</v>
      </c>
      <c r="G132" s="136" t="s">
        <v>276</v>
      </c>
      <c r="H132" s="137">
        <v>78</v>
      </c>
      <c r="I132" s="138"/>
      <c r="J132" s="139">
        <f t="shared" si="10"/>
        <v>0</v>
      </c>
      <c r="K132" s="140"/>
      <c r="L132" s="31"/>
      <c r="M132" s="141" t="s">
        <v>1</v>
      </c>
      <c r="N132" s="142" t="s">
        <v>39</v>
      </c>
      <c r="P132" s="143">
        <f t="shared" si="11"/>
        <v>0</v>
      </c>
      <c r="Q132" s="143">
        <v>0</v>
      </c>
      <c r="R132" s="143">
        <f t="shared" si="12"/>
        <v>0</v>
      </c>
      <c r="S132" s="143">
        <v>0</v>
      </c>
      <c r="T132" s="144">
        <f t="shared" si="13"/>
        <v>0</v>
      </c>
      <c r="AR132" s="145" t="s">
        <v>144</v>
      </c>
      <c r="AT132" s="145" t="s">
        <v>140</v>
      </c>
      <c r="AU132" s="145" t="s">
        <v>81</v>
      </c>
      <c r="AY132" s="16" t="s">
        <v>137</v>
      </c>
      <c r="BE132" s="146">
        <f t="shared" si="14"/>
        <v>0</v>
      </c>
      <c r="BF132" s="146">
        <f t="shared" si="15"/>
        <v>0</v>
      </c>
      <c r="BG132" s="146">
        <f t="shared" si="16"/>
        <v>0</v>
      </c>
      <c r="BH132" s="146">
        <f t="shared" si="17"/>
        <v>0</v>
      </c>
      <c r="BI132" s="146">
        <f t="shared" si="18"/>
        <v>0</v>
      </c>
      <c r="BJ132" s="16" t="s">
        <v>145</v>
      </c>
      <c r="BK132" s="146">
        <f t="shared" si="19"/>
        <v>0</v>
      </c>
      <c r="BL132" s="16" t="s">
        <v>144</v>
      </c>
      <c r="BM132" s="145" t="s">
        <v>225</v>
      </c>
    </row>
    <row r="133" spans="2:65" s="1" customFormat="1" ht="16.5" customHeight="1">
      <c r="B133" s="132"/>
      <c r="C133" s="133" t="s">
        <v>197</v>
      </c>
      <c r="D133" s="133" t="s">
        <v>140</v>
      </c>
      <c r="E133" s="134" t="s">
        <v>584</v>
      </c>
      <c r="F133" s="135" t="s">
        <v>585</v>
      </c>
      <c r="G133" s="136" t="s">
        <v>276</v>
      </c>
      <c r="H133" s="137">
        <v>60</v>
      </c>
      <c r="I133" s="138"/>
      <c r="J133" s="139">
        <f t="shared" si="10"/>
        <v>0</v>
      </c>
      <c r="K133" s="140"/>
      <c r="L133" s="31"/>
      <c r="M133" s="141" t="s">
        <v>1</v>
      </c>
      <c r="N133" s="142" t="s">
        <v>39</v>
      </c>
      <c r="P133" s="143">
        <f t="shared" si="11"/>
        <v>0</v>
      </c>
      <c r="Q133" s="143">
        <v>0</v>
      </c>
      <c r="R133" s="143">
        <f t="shared" si="12"/>
        <v>0</v>
      </c>
      <c r="S133" s="143">
        <v>0</v>
      </c>
      <c r="T133" s="144">
        <f t="shared" si="13"/>
        <v>0</v>
      </c>
      <c r="AR133" s="145" t="s">
        <v>144</v>
      </c>
      <c r="AT133" s="145" t="s">
        <v>140</v>
      </c>
      <c r="AU133" s="145" t="s">
        <v>81</v>
      </c>
      <c r="AY133" s="16" t="s">
        <v>137</v>
      </c>
      <c r="BE133" s="146">
        <f t="shared" si="14"/>
        <v>0</v>
      </c>
      <c r="BF133" s="146">
        <f t="shared" si="15"/>
        <v>0</v>
      </c>
      <c r="BG133" s="146">
        <f t="shared" si="16"/>
        <v>0</v>
      </c>
      <c r="BH133" s="146">
        <f t="shared" si="17"/>
        <v>0</v>
      </c>
      <c r="BI133" s="146">
        <f t="shared" si="18"/>
        <v>0</v>
      </c>
      <c r="BJ133" s="16" t="s">
        <v>145</v>
      </c>
      <c r="BK133" s="146">
        <f t="shared" si="19"/>
        <v>0</v>
      </c>
      <c r="BL133" s="16" t="s">
        <v>144</v>
      </c>
      <c r="BM133" s="145" t="s">
        <v>235</v>
      </c>
    </row>
    <row r="134" spans="2:65" s="1" customFormat="1" ht="16.5" customHeight="1">
      <c r="B134" s="132"/>
      <c r="C134" s="133" t="s">
        <v>8</v>
      </c>
      <c r="D134" s="133" t="s">
        <v>140</v>
      </c>
      <c r="E134" s="134" t="s">
        <v>586</v>
      </c>
      <c r="F134" s="135" t="s">
        <v>587</v>
      </c>
      <c r="G134" s="136" t="s">
        <v>276</v>
      </c>
      <c r="H134" s="137">
        <v>140</v>
      </c>
      <c r="I134" s="138"/>
      <c r="J134" s="139">
        <f t="shared" si="10"/>
        <v>0</v>
      </c>
      <c r="K134" s="140"/>
      <c r="L134" s="31"/>
      <c r="M134" s="141" t="s">
        <v>1</v>
      </c>
      <c r="N134" s="142" t="s">
        <v>39</v>
      </c>
      <c r="P134" s="143">
        <f t="shared" si="11"/>
        <v>0</v>
      </c>
      <c r="Q134" s="143">
        <v>0</v>
      </c>
      <c r="R134" s="143">
        <f t="shared" si="12"/>
        <v>0</v>
      </c>
      <c r="S134" s="143">
        <v>0</v>
      </c>
      <c r="T134" s="144">
        <f t="shared" si="13"/>
        <v>0</v>
      </c>
      <c r="AR134" s="145" t="s">
        <v>144</v>
      </c>
      <c r="AT134" s="145" t="s">
        <v>140</v>
      </c>
      <c r="AU134" s="145" t="s">
        <v>81</v>
      </c>
      <c r="AY134" s="16" t="s">
        <v>137</v>
      </c>
      <c r="BE134" s="146">
        <f t="shared" si="14"/>
        <v>0</v>
      </c>
      <c r="BF134" s="146">
        <f t="shared" si="15"/>
        <v>0</v>
      </c>
      <c r="BG134" s="146">
        <f t="shared" si="16"/>
        <v>0</v>
      </c>
      <c r="BH134" s="146">
        <f t="shared" si="17"/>
        <v>0</v>
      </c>
      <c r="BI134" s="146">
        <f t="shared" si="18"/>
        <v>0</v>
      </c>
      <c r="BJ134" s="16" t="s">
        <v>145</v>
      </c>
      <c r="BK134" s="146">
        <f t="shared" si="19"/>
        <v>0</v>
      </c>
      <c r="BL134" s="16" t="s">
        <v>144</v>
      </c>
      <c r="BM134" s="145" t="s">
        <v>243</v>
      </c>
    </row>
    <row r="135" spans="2:65" s="1" customFormat="1" ht="16.5" customHeight="1">
      <c r="B135" s="132"/>
      <c r="C135" s="133" t="s">
        <v>207</v>
      </c>
      <c r="D135" s="133" t="s">
        <v>140</v>
      </c>
      <c r="E135" s="134" t="s">
        <v>588</v>
      </c>
      <c r="F135" s="135" t="s">
        <v>589</v>
      </c>
      <c r="G135" s="136" t="s">
        <v>276</v>
      </c>
      <c r="H135" s="137">
        <v>20</v>
      </c>
      <c r="I135" s="138"/>
      <c r="J135" s="139">
        <f t="shared" si="10"/>
        <v>0</v>
      </c>
      <c r="K135" s="140"/>
      <c r="L135" s="31"/>
      <c r="M135" s="141" t="s">
        <v>1</v>
      </c>
      <c r="N135" s="142" t="s">
        <v>39</v>
      </c>
      <c r="P135" s="143">
        <f t="shared" si="11"/>
        <v>0</v>
      </c>
      <c r="Q135" s="143">
        <v>0</v>
      </c>
      <c r="R135" s="143">
        <f t="shared" si="12"/>
        <v>0</v>
      </c>
      <c r="S135" s="143">
        <v>0</v>
      </c>
      <c r="T135" s="144">
        <f t="shared" si="13"/>
        <v>0</v>
      </c>
      <c r="AR135" s="145" t="s">
        <v>144</v>
      </c>
      <c r="AT135" s="145" t="s">
        <v>140</v>
      </c>
      <c r="AU135" s="145" t="s">
        <v>81</v>
      </c>
      <c r="AY135" s="16" t="s">
        <v>137</v>
      </c>
      <c r="BE135" s="146">
        <f t="shared" si="14"/>
        <v>0</v>
      </c>
      <c r="BF135" s="146">
        <f t="shared" si="15"/>
        <v>0</v>
      </c>
      <c r="BG135" s="146">
        <f t="shared" si="16"/>
        <v>0</v>
      </c>
      <c r="BH135" s="146">
        <f t="shared" si="17"/>
        <v>0</v>
      </c>
      <c r="BI135" s="146">
        <f t="shared" si="18"/>
        <v>0</v>
      </c>
      <c r="BJ135" s="16" t="s">
        <v>145</v>
      </c>
      <c r="BK135" s="146">
        <f t="shared" si="19"/>
        <v>0</v>
      </c>
      <c r="BL135" s="16" t="s">
        <v>144</v>
      </c>
      <c r="BM135" s="145" t="s">
        <v>250</v>
      </c>
    </row>
    <row r="136" spans="2:65" s="1" customFormat="1" ht="16.5" customHeight="1">
      <c r="B136" s="132"/>
      <c r="C136" s="133" t="s">
        <v>213</v>
      </c>
      <c r="D136" s="133" t="s">
        <v>140</v>
      </c>
      <c r="E136" s="134" t="s">
        <v>590</v>
      </c>
      <c r="F136" s="135" t="s">
        <v>591</v>
      </c>
      <c r="G136" s="136" t="s">
        <v>276</v>
      </c>
      <c r="H136" s="137">
        <v>20</v>
      </c>
      <c r="I136" s="138"/>
      <c r="J136" s="139">
        <f t="shared" si="10"/>
        <v>0</v>
      </c>
      <c r="K136" s="140"/>
      <c r="L136" s="31"/>
      <c r="M136" s="141" t="s">
        <v>1</v>
      </c>
      <c r="N136" s="142" t="s">
        <v>39</v>
      </c>
      <c r="P136" s="143">
        <f t="shared" si="11"/>
        <v>0</v>
      </c>
      <c r="Q136" s="143">
        <v>0</v>
      </c>
      <c r="R136" s="143">
        <f t="shared" si="12"/>
        <v>0</v>
      </c>
      <c r="S136" s="143">
        <v>0</v>
      </c>
      <c r="T136" s="144">
        <f t="shared" si="13"/>
        <v>0</v>
      </c>
      <c r="AR136" s="145" t="s">
        <v>144</v>
      </c>
      <c r="AT136" s="145" t="s">
        <v>140</v>
      </c>
      <c r="AU136" s="145" t="s">
        <v>81</v>
      </c>
      <c r="AY136" s="16" t="s">
        <v>137</v>
      </c>
      <c r="BE136" s="146">
        <f t="shared" si="14"/>
        <v>0</v>
      </c>
      <c r="BF136" s="146">
        <f t="shared" si="15"/>
        <v>0</v>
      </c>
      <c r="BG136" s="146">
        <f t="shared" si="16"/>
        <v>0</v>
      </c>
      <c r="BH136" s="146">
        <f t="shared" si="17"/>
        <v>0</v>
      </c>
      <c r="BI136" s="146">
        <f t="shared" si="18"/>
        <v>0</v>
      </c>
      <c r="BJ136" s="16" t="s">
        <v>145</v>
      </c>
      <c r="BK136" s="146">
        <f t="shared" si="19"/>
        <v>0</v>
      </c>
      <c r="BL136" s="16" t="s">
        <v>144</v>
      </c>
      <c r="BM136" s="145" t="s">
        <v>592</v>
      </c>
    </row>
    <row r="137" spans="2:65" s="1" customFormat="1" ht="16.5" customHeight="1">
      <c r="B137" s="132"/>
      <c r="C137" s="133" t="s">
        <v>219</v>
      </c>
      <c r="D137" s="133" t="s">
        <v>140</v>
      </c>
      <c r="E137" s="134" t="s">
        <v>593</v>
      </c>
      <c r="F137" s="135" t="s">
        <v>594</v>
      </c>
      <c r="G137" s="136" t="s">
        <v>276</v>
      </c>
      <c r="H137" s="137">
        <v>73</v>
      </c>
      <c r="I137" s="138"/>
      <c r="J137" s="139">
        <f t="shared" si="10"/>
        <v>0</v>
      </c>
      <c r="K137" s="140"/>
      <c r="L137" s="31"/>
      <c r="M137" s="141" t="s">
        <v>1</v>
      </c>
      <c r="N137" s="142" t="s">
        <v>39</v>
      </c>
      <c r="P137" s="143">
        <f t="shared" si="11"/>
        <v>0</v>
      </c>
      <c r="Q137" s="143">
        <v>0</v>
      </c>
      <c r="R137" s="143">
        <f t="shared" si="12"/>
        <v>0</v>
      </c>
      <c r="S137" s="143">
        <v>0</v>
      </c>
      <c r="T137" s="144">
        <f t="shared" si="13"/>
        <v>0</v>
      </c>
      <c r="AR137" s="145" t="s">
        <v>144</v>
      </c>
      <c r="AT137" s="145" t="s">
        <v>140</v>
      </c>
      <c r="AU137" s="145" t="s">
        <v>81</v>
      </c>
      <c r="AY137" s="16" t="s">
        <v>137</v>
      </c>
      <c r="BE137" s="146">
        <f t="shared" si="14"/>
        <v>0</v>
      </c>
      <c r="BF137" s="146">
        <f t="shared" si="15"/>
        <v>0</v>
      </c>
      <c r="BG137" s="146">
        <f t="shared" si="16"/>
        <v>0</v>
      </c>
      <c r="BH137" s="146">
        <f t="shared" si="17"/>
        <v>0</v>
      </c>
      <c r="BI137" s="146">
        <f t="shared" si="18"/>
        <v>0</v>
      </c>
      <c r="BJ137" s="16" t="s">
        <v>145</v>
      </c>
      <c r="BK137" s="146">
        <f t="shared" si="19"/>
        <v>0</v>
      </c>
      <c r="BL137" s="16" t="s">
        <v>144</v>
      </c>
      <c r="BM137" s="145" t="s">
        <v>595</v>
      </c>
    </row>
    <row r="138" spans="2:65" s="1" customFormat="1" ht="16.5" customHeight="1">
      <c r="B138" s="132"/>
      <c r="C138" s="133" t="s">
        <v>225</v>
      </c>
      <c r="D138" s="133" t="s">
        <v>140</v>
      </c>
      <c r="E138" s="134" t="s">
        <v>596</v>
      </c>
      <c r="F138" s="135" t="s">
        <v>597</v>
      </c>
      <c r="G138" s="136" t="s">
        <v>276</v>
      </c>
      <c r="H138" s="137">
        <v>140</v>
      </c>
      <c r="I138" s="138"/>
      <c r="J138" s="139">
        <f t="shared" si="10"/>
        <v>0</v>
      </c>
      <c r="K138" s="140"/>
      <c r="L138" s="31"/>
      <c r="M138" s="141" t="s">
        <v>1</v>
      </c>
      <c r="N138" s="142" t="s">
        <v>39</v>
      </c>
      <c r="P138" s="143">
        <f t="shared" si="11"/>
        <v>0</v>
      </c>
      <c r="Q138" s="143">
        <v>0</v>
      </c>
      <c r="R138" s="143">
        <f t="shared" si="12"/>
        <v>0</v>
      </c>
      <c r="S138" s="143">
        <v>0</v>
      </c>
      <c r="T138" s="144">
        <f t="shared" si="13"/>
        <v>0</v>
      </c>
      <c r="AR138" s="145" t="s">
        <v>144</v>
      </c>
      <c r="AT138" s="145" t="s">
        <v>140</v>
      </c>
      <c r="AU138" s="145" t="s">
        <v>81</v>
      </c>
      <c r="AY138" s="16" t="s">
        <v>137</v>
      </c>
      <c r="BE138" s="146">
        <f t="shared" si="14"/>
        <v>0</v>
      </c>
      <c r="BF138" s="146">
        <f t="shared" si="15"/>
        <v>0</v>
      </c>
      <c r="BG138" s="146">
        <f t="shared" si="16"/>
        <v>0</v>
      </c>
      <c r="BH138" s="146">
        <f t="shared" si="17"/>
        <v>0</v>
      </c>
      <c r="BI138" s="146">
        <f t="shared" si="18"/>
        <v>0</v>
      </c>
      <c r="BJ138" s="16" t="s">
        <v>145</v>
      </c>
      <c r="BK138" s="146">
        <f t="shared" si="19"/>
        <v>0</v>
      </c>
      <c r="BL138" s="16" t="s">
        <v>144</v>
      </c>
      <c r="BM138" s="145" t="s">
        <v>268</v>
      </c>
    </row>
    <row r="139" spans="2:65" s="1" customFormat="1" ht="16.5" customHeight="1">
      <c r="B139" s="132"/>
      <c r="C139" s="133" t="s">
        <v>230</v>
      </c>
      <c r="D139" s="133" t="s">
        <v>140</v>
      </c>
      <c r="E139" s="134" t="s">
        <v>598</v>
      </c>
      <c r="F139" s="135" t="s">
        <v>599</v>
      </c>
      <c r="G139" s="136" t="s">
        <v>276</v>
      </c>
      <c r="H139" s="137">
        <v>20</v>
      </c>
      <c r="I139" s="138"/>
      <c r="J139" s="139">
        <f t="shared" si="10"/>
        <v>0</v>
      </c>
      <c r="K139" s="140"/>
      <c r="L139" s="31"/>
      <c r="M139" s="141" t="s">
        <v>1</v>
      </c>
      <c r="N139" s="142" t="s">
        <v>39</v>
      </c>
      <c r="P139" s="143">
        <f t="shared" si="11"/>
        <v>0</v>
      </c>
      <c r="Q139" s="143">
        <v>0</v>
      </c>
      <c r="R139" s="143">
        <f t="shared" si="12"/>
        <v>0</v>
      </c>
      <c r="S139" s="143">
        <v>0</v>
      </c>
      <c r="T139" s="144">
        <f t="shared" si="13"/>
        <v>0</v>
      </c>
      <c r="AR139" s="145" t="s">
        <v>144</v>
      </c>
      <c r="AT139" s="145" t="s">
        <v>140</v>
      </c>
      <c r="AU139" s="145" t="s">
        <v>81</v>
      </c>
      <c r="AY139" s="16" t="s">
        <v>137</v>
      </c>
      <c r="BE139" s="146">
        <f t="shared" si="14"/>
        <v>0</v>
      </c>
      <c r="BF139" s="146">
        <f t="shared" si="15"/>
        <v>0</v>
      </c>
      <c r="BG139" s="146">
        <f t="shared" si="16"/>
        <v>0</v>
      </c>
      <c r="BH139" s="146">
        <f t="shared" si="17"/>
        <v>0</v>
      </c>
      <c r="BI139" s="146">
        <f t="shared" si="18"/>
        <v>0</v>
      </c>
      <c r="BJ139" s="16" t="s">
        <v>145</v>
      </c>
      <c r="BK139" s="146">
        <f t="shared" si="19"/>
        <v>0</v>
      </c>
      <c r="BL139" s="16" t="s">
        <v>144</v>
      </c>
      <c r="BM139" s="145" t="s">
        <v>279</v>
      </c>
    </row>
    <row r="140" spans="2:65" s="1" customFormat="1" ht="16.5" customHeight="1">
      <c r="B140" s="132"/>
      <c r="C140" s="133" t="s">
        <v>235</v>
      </c>
      <c r="D140" s="133" t="s">
        <v>140</v>
      </c>
      <c r="E140" s="134" t="s">
        <v>600</v>
      </c>
      <c r="F140" s="135" t="s">
        <v>601</v>
      </c>
      <c r="G140" s="136" t="s">
        <v>276</v>
      </c>
      <c r="H140" s="137">
        <v>150</v>
      </c>
      <c r="I140" s="138"/>
      <c r="J140" s="139">
        <f t="shared" si="10"/>
        <v>0</v>
      </c>
      <c r="K140" s="140"/>
      <c r="L140" s="31"/>
      <c r="M140" s="141" t="s">
        <v>1</v>
      </c>
      <c r="N140" s="142" t="s">
        <v>39</v>
      </c>
      <c r="P140" s="143">
        <f t="shared" si="11"/>
        <v>0</v>
      </c>
      <c r="Q140" s="143">
        <v>0</v>
      </c>
      <c r="R140" s="143">
        <f t="shared" si="12"/>
        <v>0</v>
      </c>
      <c r="S140" s="143">
        <v>0</v>
      </c>
      <c r="T140" s="144">
        <f t="shared" si="13"/>
        <v>0</v>
      </c>
      <c r="AR140" s="145" t="s">
        <v>144</v>
      </c>
      <c r="AT140" s="145" t="s">
        <v>140</v>
      </c>
      <c r="AU140" s="145" t="s">
        <v>81</v>
      </c>
      <c r="AY140" s="16" t="s">
        <v>137</v>
      </c>
      <c r="BE140" s="146">
        <f t="shared" si="14"/>
        <v>0</v>
      </c>
      <c r="BF140" s="146">
        <f t="shared" si="15"/>
        <v>0</v>
      </c>
      <c r="BG140" s="146">
        <f t="shared" si="16"/>
        <v>0</v>
      </c>
      <c r="BH140" s="146">
        <f t="shared" si="17"/>
        <v>0</v>
      </c>
      <c r="BI140" s="146">
        <f t="shared" si="18"/>
        <v>0</v>
      </c>
      <c r="BJ140" s="16" t="s">
        <v>145</v>
      </c>
      <c r="BK140" s="146">
        <f t="shared" si="19"/>
        <v>0</v>
      </c>
      <c r="BL140" s="16" t="s">
        <v>144</v>
      </c>
      <c r="BM140" s="145" t="s">
        <v>288</v>
      </c>
    </row>
    <row r="141" spans="2:65" s="1" customFormat="1" ht="24.2" customHeight="1">
      <c r="B141" s="132"/>
      <c r="C141" s="133" t="s">
        <v>239</v>
      </c>
      <c r="D141" s="133" t="s">
        <v>140</v>
      </c>
      <c r="E141" s="134" t="s">
        <v>602</v>
      </c>
      <c r="F141" s="135" t="s">
        <v>603</v>
      </c>
      <c r="G141" s="136" t="s">
        <v>155</v>
      </c>
      <c r="H141" s="137">
        <v>2</v>
      </c>
      <c r="I141" s="138"/>
      <c r="J141" s="139">
        <f t="shared" si="10"/>
        <v>0</v>
      </c>
      <c r="K141" s="140"/>
      <c r="L141" s="31"/>
      <c r="M141" s="141" t="s">
        <v>1</v>
      </c>
      <c r="N141" s="142" t="s">
        <v>39</v>
      </c>
      <c r="P141" s="143">
        <f t="shared" si="11"/>
        <v>0</v>
      </c>
      <c r="Q141" s="143">
        <v>0</v>
      </c>
      <c r="R141" s="143">
        <f t="shared" si="12"/>
        <v>0</v>
      </c>
      <c r="S141" s="143">
        <v>0</v>
      </c>
      <c r="T141" s="144">
        <f t="shared" si="13"/>
        <v>0</v>
      </c>
      <c r="AR141" s="145" t="s">
        <v>144</v>
      </c>
      <c r="AT141" s="145" t="s">
        <v>140</v>
      </c>
      <c r="AU141" s="145" t="s">
        <v>81</v>
      </c>
      <c r="AY141" s="16" t="s">
        <v>137</v>
      </c>
      <c r="BE141" s="146">
        <f t="shared" si="14"/>
        <v>0</v>
      </c>
      <c r="BF141" s="146">
        <f t="shared" si="15"/>
        <v>0</v>
      </c>
      <c r="BG141" s="146">
        <f t="shared" si="16"/>
        <v>0</v>
      </c>
      <c r="BH141" s="146">
        <f t="shared" si="17"/>
        <v>0</v>
      </c>
      <c r="BI141" s="146">
        <f t="shared" si="18"/>
        <v>0</v>
      </c>
      <c r="BJ141" s="16" t="s">
        <v>145</v>
      </c>
      <c r="BK141" s="146">
        <f t="shared" si="19"/>
        <v>0</v>
      </c>
      <c r="BL141" s="16" t="s">
        <v>144</v>
      </c>
      <c r="BM141" s="145" t="s">
        <v>604</v>
      </c>
    </row>
    <row r="142" spans="2:65" s="1" customFormat="1" ht="24.2" customHeight="1">
      <c r="B142" s="132"/>
      <c r="C142" s="133" t="s">
        <v>243</v>
      </c>
      <c r="D142" s="133" t="s">
        <v>140</v>
      </c>
      <c r="E142" s="134" t="s">
        <v>605</v>
      </c>
      <c r="F142" s="135" t="s">
        <v>606</v>
      </c>
      <c r="G142" s="136" t="s">
        <v>155</v>
      </c>
      <c r="H142" s="137">
        <v>100</v>
      </c>
      <c r="I142" s="138"/>
      <c r="J142" s="139">
        <f t="shared" si="10"/>
        <v>0</v>
      </c>
      <c r="K142" s="140"/>
      <c r="L142" s="31"/>
      <c r="M142" s="141" t="s">
        <v>1</v>
      </c>
      <c r="N142" s="142" t="s">
        <v>39</v>
      </c>
      <c r="P142" s="143">
        <f t="shared" si="11"/>
        <v>0</v>
      </c>
      <c r="Q142" s="143">
        <v>0</v>
      </c>
      <c r="R142" s="143">
        <f t="shared" si="12"/>
        <v>0</v>
      </c>
      <c r="S142" s="143">
        <v>0</v>
      </c>
      <c r="T142" s="144">
        <f t="shared" si="13"/>
        <v>0</v>
      </c>
      <c r="AR142" s="145" t="s">
        <v>144</v>
      </c>
      <c r="AT142" s="145" t="s">
        <v>140</v>
      </c>
      <c r="AU142" s="145" t="s">
        <v>81</v>
      </c>
      <c r="AY142" s="16" t="s">
        <v>137</v>
      </c>
      <c r="BE142" s="146">
        <f t="shared" si="14"/>
        <v>0</v>
      </c>
      <c r="BF142" s="146">
        <f t="shared" si="15"/>
        <v>0</v>
      </c>
      <c r="BG142" s="146">
        <f t="shared" si="16"/>
        <v>0</v>
      </c>
      <c r="BH142" s="146">
        <f t="shared" si="17"/>
        <v>0</v>
      </c>
      <c r="BI142" s="146">
        <f t="shared" si="18"/>
        <v>0</v>
      </c>
      <c r="BJ142" s="16" t="s">
        <v>145</v>
      </c>
      <c r="BK142" s="146">
        <f t="shared" si="19"/>
        <v>0</v>
      </c>
      <c r="BL142" s="16" t="s">
        <v>144</v>
      </c>
      <c r="BM142" s="145" t="s">
        <v>324</v>
      </c>
    </row>
    <row r="143" spans="2:65" s="1" customFormat="1" ht="24.2" customHeight="1">
      <c r="B143" s="132"/>
      <c r="C143" s="133" t="s">
        <v>7</v>
      </c>
      <c r="D143" s="133" t="s">
        <v>140</v>
      </c>
      <c r="E143" s="134" t="s">
        <v>607</v>
      </c>
      <c r="F143" s="135" t="s">
        <v>608</v>
      </c>
      <c r="G143" s="136" t="s">
        <v>155</v>
      </c>
      <c r="H143" s="137">
        <v>8</v>
      </c>
      <c r="I143" s="138"/>
      <c r="J143" s="139">
        <f t="shared" si="10"/>
        <v>0</v>
      </c>
      <c r="K143" s="140"/>
      <c r="L143" s="31"/>
      <c r="M143" s="141" t="s">
        <v>1</v>
      </c>
      <c r="N143" s="142" t="s">
        <v>39</v>
      </c>
      <c r="P143" s="143">
        <f t="shared" si="11"/>
        <v>0</v>
      </c>
      <c r="Q143" s="143">
        <v>0</v>
      </c>
      <c r="R143" s="143">
        <f t="shared" si="12"/>
        <v>0</v>
      </c>
      <c r="S143" s="143">
        <v>0</v>
      </c>
      <c r="T143" s="144">
        <f t="shared" si="13"/>
        <v>0</v>
      </c>
      <c r="AR143" s="145" t="s">
        <v>144</v>
      </c>
      <c r="AT143" s="145" t="s">
        <v>140</v>
      </c>
      <c r="AU143" s="145" t="s">
        <v>81</v>
      </c>
      <c r="AY143" s="16" t="s">
        <v>137</v>
      </c>
      <c r="BE143" s="146">
        <f t="shared" si="14"/>
        <v>0</v>
      </c>
      <c r="BF143" s="146">
        <f t="shared" si="15"/>
        <v>0</v>
      </c>
      <c r="BG143" s="146">
        <f t="shared" si="16"/>
        <v>0</v>
      </c>
      <c r="BH143" s="146">
        <f t="shared" si="17"/>
        <v>0</v>
      </c>
      <c r="BI143" s="146">
        <f t="shared" si="18"/>
        <v>0</v>
      </c>
      <c r="BJ143" s="16" t="s">
        <v>145</v>
      </c>
      <c r="BK143" s="146">
        <f t="shared" si="19"/>
        <v>0</v>
      </c>
      <c r="BL143" s="16" t="s">
        <v>144</v>
      </c>
      <c r="BM143" s="145" t="s">
        <v>343</v>
      </c>
    </row>
    <row r="144" spans="2:65" s="1" customFormat="1" ht="21.75" customHeight="1">
      <c r="B144" s="132"/>
      <c r="C144" s="133" t="s">
        <v>250</v>
      </c>
      <c r="D144" s="133" t="s">
        <v>140</v>
      </c>
      <c r="E144" s="134" t="s">
        <v>609</v>
      </c>
      <c r="F144" s="135" t="s">
        <v>610</v>
      </c>
      <c r="G144" s="136" t="s">
        <v>155</v>
      </c>
      <c r="H144" s="137">
        <v>4</v>
      </c>
      <c r="I144" s="138"/>
      <c r="J144" s="139">
        <f t="shared" si="10"/>
        <v>0</v>
      </c>
      <c r="K144" s="140"/>
      <c r="L144" s="31"/>
      <c r="M144" s="141" t="s">
        <v>1</v>
      </c>
      <c r="N144" s="142" t="s">
        <v>39</v>
      </c>
      <c r="P144" s="143">
        <f t="shared" si="11"/>
        <v>0</v>
      </c>
      <c r="Q144" s="143">
        <v>0</v>
      </c>
      <c r="R144" s="143">
        <f t="shared" si="12"/>
        <v>0</v>
      </c>
      <c r="S144" s="143">
        <v>0</v>
      </c>
      <c r="T144" s="144">
        <f t="shared" si="13"/>
        <v>0</v>
      </c>
      <c r="AR144" s="145" t="s">
        <v>144</v>
      </c>
      <c r="AT144" s="145" t="s">
        <v>140</v>
      </c>
      <c r="AU144" s="145" t="s">
        <v>81</v>
      </c>
      <c r="AY144" s="16" t="s">
        <v>137</v>
      </c>
      <c r="BE144" s="146">
        <f t="shared" si="14"/>
        <v>0</v>
      </c>
      <c r="BF144" s="146">
        <f t="shared" si="15"/>
        <v>0</v>
      </c>
      <c r="BG144" s="146">
        <f t="shared" si="16"/>
        <v>0</v>
      </c>
      <c r="BH144" s="146">
        <f t="shared" si="17"/>
        <v>0</v>
      </c>
      <c r="BI144" s="146">
        <f t="shared" si="18"/>
        <v>0</v>
      </c>
      <c r="BJ144" s="16" t="s">
        <v>145</v>
      </c>
      <c r="BK144" s="146">
        <f t="shared" si="19"/>
        <v>0</v>
      </c>
      <c r="BL144" s="16" t="s">
        <v>144</v>
      </c>
      <c r="BM144" s="145" t="s">
        <v>398</v>
      </c>
    </row>
    <row r="145" spans="2:65" s="1" customFormat="1" ht="16.5" customHeight="1">
      <c r="B145" s="132"/>
      <c r="C145" s="133" t="s">
        <v>254</v>
      </c>
      <c r="D145" s="133" t="s">
        <v>140</v>
      </c>
      <c r="E145" s="134" t="s">
        <v>611</v>
      </c>
      <c r="F145" s="135" t="s">
        <v>612</v>
      </c>
      <c r="G145" s="136" t="s">
        <v>155</v>
      </c>
      <c r="H145" s="137">
        <v>8</v>
      </c>
      <c r="I145" s="138"/>
      <c r="J145" s="139">
        <f t="shared" si="10"/>
        <v>0</v>
      </c>
      <c r="K145" s="140"/>
      <c r="L145" s="31"/>
      <c r="M145" s="141" t="s">
        <v>1</v>
      </c>
      <c r="N145" s="142" t="s">
        <v>39</v>
      </c>
      <c r="P145" s="143">
        <f t="shared" si="11"/>
        <v>0</v>
      </c>
      <c r="Q145" s="143">
        <v>0</v>
      </c>
      <c r="R145" s="143">
        <f t="shared" si="12"/>
        <v>0</v>
      </c>
      <c r="S145" s="143">
        <v>0</v>
      </c>
      <c r="T145" s="144">
        <f t="shared" si="13"/>
        <v>0</v>
      </c>
      <c r="AR145" s="145" t="s">
        <v>144</v>
      </c>
      <c r="AT145" s="145" t="s">
        <v>140</v>
      </c>
      <c r="AU145" s="145" t="s">
        <v>81</v>
      </c>
      <c r="AY145" s="16" t="s">
        <v>137</v>
      </c>
      <c r="BE145" s="146">
        <f t="shared" si="14"/>
        <v>0</v>
      </c>
      <c r="BF145" s="146">
        <f t="shared" si="15"/>
        <v>0</v>
      </c>
      <c r="BG145" s="146">
        <f t="shared" si="16"/>
        <v>0</v>
      </c>
      <c r="BH145" s="146">
        <f t="shared" si="17"/>
        <v>0</v>
      </c>
      <c r="BI145" s="146">
        <f t="shared" si="18"/>
        <v>0</v>
      </c>
      <c r="BJ145" s="16" t="s">
        <v>145</v>
      </c>
      <c r="BK145" s="146">
        <f t="shared" si="19"/>
        <v>0</v>
      </c>
      <c r="BL145" s="16" t="s">
        <v>144</v>
      </c>
      <c r="BM145" s="145" t="s">
        <v>407</v>
      </c>
    </row>
    <row r="146" spans="2:65" s="1" customFormat="1" ht="16.5" customHeight="1">
      <c r="B146" s="132"/>
      <c r="C146" s="133" t="s">
        <v>258</v>
      </c>
      <c r="D146" s="133" t="s">
        <v>140</v>
      </c>
      <c r="E146" s="134" t="s">
        <v>613</v>
      </c>
      <c r="F146" s="135" t="s">
        <v>614</v>
      </c>
      <c r="G146" s="136" t="s">
        <v>155</v>
      </c>
      <c r="H146" s="137">
        <v>8</v>
      </c>
      <c r="I146" s="138"/>
      <c r="J146" s="139">
        <f t="shared" si="10"/>
        <v>0</v>
      </c>
      <c r="K146" s="140"/>
      <c r="L146" s="31"/>
      <c r="M146" s="141" t="s">
        <v>1</v>
      </c>
      <c r="N146" s="142" t="s">
        <v>39</v>
      </c>
      <c r="P146" s="143">
        <f t="shared" si="11"/>
        <v>0</v>
      </c>
      <c r="Q146" s="143">
        <v>0</v>
      </c>
      <c r="R146" s="143">
        <f t="shared" si="12"/>
        <v>0</v>
      </c>
      <c r="S146" s="143">
        <v>0</v>
      </c>
      <c r="T146" s="144">
        <f t="shared" si="13"/>
        <v>0</v>
      </c>
      <c r="AR146" s="145" t="s">
        <v>144</v>
      </c>
      <c r="AT146" s="145" t="s">
        <v>140</v>
      </c>
      <c r="AU146" s="145" t="s">
        <v>81</v>
      </c>
      <c r="AY146" s="16" t="s">
        <v>137</v>
      </c>
      <c r="BE146" s="146">
        <f t="shared" si="14"/>
        <v>0</v>
      </c>
      <c r="BF146" s="146">
        <f t="shared" si="15"/>
        <v>0</v>
      </c>
      <c r="BG146" s="146">
        <f t="shared" si="16"/>
        <v>0</v>
      </c>
      <c r="BH146" s="146">
        <f t="shared" si="17"/>
        <v>0</v>
      </c>
      <c r="BI146" s="146">
        <f t="shared" si="18"/>
        <v>0</v>
      </c>
      <c r="BJ146" s="16" t="s">
        <v>145</v>
      </c>
      <c r="BK146" s="146">
        <f t="shared" si="19"/>
        <v>0</v>
      </c>
      <c r="BL146" s="16" t="s">
        <v>144</v>
      </c>
      <c r="BM146" s="145" t="s">
        <v>418</v>
      </c>
    </row>
    <row r="147" spans="2:65" s="1" customFormat="1" ht="16.5" customHeight="1">
      <c r="B147" s="132"/>
      <c r="C147" s="133" t="s">
        <v>264</v>
      </c>
      <c r="D147" s="133" t="s">
        <v>140</v>
      </c>
      <c r="E147" s="134" t="s">
        <v>615</v>
      </c>
      <c r="F147" s="135" t="s">
        <v>616</v>
      </c>
      <c r="G147" s="136" t="s">
        <v>276</v>
      </c>
      <c r="H147" s="137">
        <v>403</v>
      </c>
      <c r="I147" s="138"/>
      <c r="J147" s="139">
        <f t="shared" si="10"/>
        <v>0</v>
      </c>
      <c r="K147" s="140"/>
      <c r="L147" s="31"/>
      <c r="M147" s="141" t="s">
        <v>1</v>
      </c>
      <c r="N147" s="142" t="s">
        <v>39</v>
      </c>
      <c r="P147" s="143">
        <f t="shared" si="11"/>
        <v>0</v>
      </c>
      <c r="Q147" s="143">
        <v>0</v>
      </c>
      <c r="R147" s="143">
        <f t="shared" si="12"/>
        <v>0</v>
      </c>
      <c r="S147" s="143">
        <v>0</v>
      </c>
      <c r="T147" s="144">
        <f t="shared" si="13"/>
        <v>0</v>
      </c>
      <c r="AR147" s="145" t="s">
        <v>144</v>
      </c>
      <c r="AT147" s="145" t="s">
        <v>140</v>
      </c>
      <c r="AU147" s="145" t="s">
        <v>81</v>
      </c>
      <c r="AY147" s="16" t="s">
        <v>137</v>
      </c>
      <c r="BE147" s="146">
        <f t="shared" si="14"/>
        <v>0</v>
      </c>
      <c r="BF147" s="146">
        <f t="shared" si="15"/>
        <v>0</v>
      </c>
      <c r="BG147" s="146">
        <f t="shared" si="16"/>
        <v>0</v>
      </c>
      <c r="BH147" s="146">
        <f t="shared" si="17"/>
        <v>0</v>
      </c>
      <c r="BI147" s="146">
        <f t="shared" si="18"/>
        <v>0</v>
      </c>
      <c r="BJ147" s="16" t="s">
        <v>145</v>
      </c>
      <c r="BK147" s="146">
        <f t="shared" si="19"/>
        <v>0</v>
      </c>
      <c r="BL147" s="16" t="s">
        <v>144</v>
      </c>
      <c r="BM147" s="145" t="s">
        <v>430</v>
      </c>
    </row>
    <row r="148" spans="2:65" s="1" customFormat="1" ht="16.5" customHeight="1">
      <c r="B148" s="132"/>
      <c r="C148" s="133" t="s">
        <v>268</v>
      </c>
      <c r="D148" s="133" t="s">
        <v>140</v>
      </c>
      <c r="E148" s="134" t="s">
        <v>617</v>
      </c>
      <c r="F148" s="135" t="s">
        <v>618</v>
      </c>
      <c r="G148" s="136" t="s">
        <v>276</v>
      </c>
      <c r="H148" s="137">
        <v>318</v>
      </c>
      <c r="I148" s="138"/>
      <c r="J148" s="139">
        <f t="shared" si="10"/>
        <v>0</v>
      </c>
      <c r="K148" s="140"/>
      <c r="L148" s="31"/>
      <c r="M148" s="141" t="s">
        <v>1</v>
      </c>
      <c r="N148" s="142" t="s">
        <v>39</v>
      </c>
      <c r="P148" s="143">
        <f t="shared" si="11"/>
        <v>0</v>
      </c>
      <c r="Q148" s="143">
        <v>0</v>
      </c>
      <c r="R148" s="143">
        <f t="shared" si="12"/>
        <v>0</v>
      </c>
      <c r="S148" s="143">
        <v>0</v>
      </c>
      <c r="T148" s="144">
        <f t="shared" si="13"/>
        <v>0</v>
      </c>
      <c r="AR148" s="145" t="s">
        <v>144</v>
      </c>
      <c r="AT148" s="145" t="s">
        <v>140</v>
      </c>
      <c r="AU148" s="145" t="s">
        <v>81</v>
      </c>
      <c r="AY148" s="16" t="s">
        <v>137</v>
      </c>
      <c r="BE148" s="146">
        <f t="shared" si="14"/>
        <v>0</v>
      </c>
      <c r="BF148" s="146">
        <f t="shared" si="15"/>
        <v>0</v>
      </c>
      <c r="BG148" s="146">
        <f t="shared" si="16"/>
        <v>0</v>
      </c>
      <c r="BH148" s="146">
        <f t="shared" si="17"/>
        <v>0</v>
      </c>
      <c r="BI148" s="146">
        <f t="shared" si="18"/>
        <v>0</v>
      </c>
      <c r="BJ148" s="16" t="s">
        <v>145</v>
      </c>
      <c r="BK148" s="146">
        <f t="shared" si="19"/>
        <v>0</v>
      </c>
      <c r="BL148" s="16" t="s">
        <v>144</v>
      </c>
      <c r="BM148" s="145" t="s">
        <v>440</v>
      </c>
    </row>
    <row r="149" spans="2:65" s="11" customFormat="1" ht="25.9" customHeight="1">
      <c r="B149" s="120"/>
      <c r="D149" s="121" t="s">
        <v>72</v>
      </c>
      <c r="E149" s="122" t="s">
        <v>619</v>
      </c>
      <c r="F149" s="122" t="s">
        <v>620</v>
      </c>
      <c r="I149" s="123"/>
      <c r="J149" s="124">
        <f>BK149</f>
        <v>0</v>
      </c>
      <c r="L149" s="120"/>
      <c r="M149" s="125"/>
      <c r="P149" s="126">
        <f>SUM(P150:P154)</f>
        <v>0</v>
      </c>
      <c r="R149" s="126">
        <f>SUM(R150:R154)</f>
        <v>0</v>
      </c>
      <c r="T149" s="127">
        <f>SUM(T150:T154)</f>
        <v>0</v>
      </c>
      <c r="AR149" s="121" t="s">
        <v>81</v>
      </c>
      <c r="AT149" s="128" t="s">
        <v>72</v>
      </c>
      <c r="AU149" s="128" t="s">
        <v>73</v>
      </c>
      <c r="AY149" s="121" t="s">
        <v>137</v>
      </c>
      <c r="BK149" s="129">
        <f>SUM(BK150:BK154)</f>
        <v>0</v>
      </c>
    </row>
    <row r="150" spans="2:65" s="1" customFormat="1" ht="16.5" customHeight="1">
      <c r="B150" s="132"/>
      <c r="C150" s="133" t="s">
        <v>273</v>
      </c>
      <c r="D150" s="133" t="s">
        <v>140</v>
      </c>
      <c r="E150" s="134" t="s">
        <v>621</v>
      </c>
      <c r="F150" s="135" t="s">
        <v>622</v>
      </c>
      <c r="G150" s="136" t="s">
        <v>155</v>
      </c>
      <c r="H150" s="137">
        <v>24</v>
      </c>
      <c r="I150" s="138"/>
      <c r="J150" s="139">
        <f>ROUND(I150*H150,2)</f>
        <v>0</v>
      </c>
      <c r="K150" s="140"/>
      <c r="L150" s="31"/>
      <c r="M150" s="141" t="s">
        <v>1</v>
      </c>
      <c r="N150" s="142" t="s">
        <v>39</v>
      </c>
      <c r="P150" s="143">
        <f>O150*H150</f>
        <v>0</v>
      </c>
      <c r="Q150" s="143">
        <v>0</v>
      </c>
      <c r="R150" s="143">
        <f>Q150*H150</f>
        <v>0</v>
      </c>
      <c r="S150" s="143">
        <v>0</v>
      </c>
      <c r="T150" s="144">
        <f>S150*H150</f>
        <v>0</v>
      </c>
      <c r="AR150" s="145" t="s">
        <v>144</v>
      </c>
      <c r="AT150" s="145" t="s">
        <v>140</v>
      </c>
      <c r="AU150" s="145" t="s">
        <v>81</v>
      </c>
      <c r="AY150" s="16" t="s">
        <v>137</v>
      </c>
      <c r="BE150" s="146">
        <f>IF(N150="základní",J150,0)</f>
        <v>0</v>
      </c>
      <c r="BF150" s="146">
        <f>IF(N150="snížená",J150,0)</f>
        <v>0</v>
      </c>
      <c r="BG150" s="146">
        <f>IF(N150="zákl. přenesená",J150,0)</f>
        <v>0</v>
      </c>
      <c r="BH150" s="146">
        <f>IF(N150="sníž. přenesená",J150,0)</f>
        <v>0</v>
      </c>
      <c r="BI150" s="146">
        <f>IF(N150="nulová",J150,0)</f>
        <v>0</v>
      </c>
      <c r="BJ150" s="16" t="s">
        <v>145</v>
      </c>
      <c r="BK150" s="146">
        <f>ROUND(I150*H150,2)</f>
        <v>0</v>
      </c>
      <c r="BL150" s="16" t="s">
        <v>144</v>
      </c>
      <c r="BM150" s="145" t="s">
        <v>623</v>
      </c>
    </row>
    <row r="151" spans="2:65" s="1" customFormat="1" ht="16.5" customHeight="1">
      <c r="B151" s="132"/>
      <c r="C151" s="133" t="s">
        <v>279</v>
      </c>
      <c r="D151" s="133" t="s">
        <v>140</v>
      </c>
      <c r="E151" s="134" t="s">
        <v>624</v>
      </c>
      <c r="F151" s="135" t="s">
        <v>625</v>
      </c>
      <c r="G151" s="136" t="s">
        <v>155</v>
      </c>
      <c r="H151" s="137">
        <v>24</v>
      </c>
      <c r="I151" s="138"/>
      <c r="J151" s="139">
        <f>ROUND(I151*H151,2)</f>
        <v>0</v>
      </c>
      <c r="K151" s="140"/>
      <c r="L151" s="31"/>
      <c r="M151" s="141" t="s">
        <v>1</v>
      </c>
      <c r="N151" s="142" t="s">
        <v>39</v>
      </c>
      <c r="P151" s="143">
        <f>O151*H151</f>
        <v>0</v>
      </c>
      <c r="Q151" s="143">
        <v>0</v>
      </c>
      <c r="R151" s="143">
        <f>Q151*H151</f>
        <v>0</v>
      </c>
      <c r="S151" s="143">
        <v>0</v>
      </c>
      <c r="T151" s="144">
        <f>S151*H151</f>
        <v>0</v>
      </c>
      <c r="AR151" s="145" t="s">
        <v>144</v>
      </c>
      <c r="AT151" s="145" t="s">
        <v>140</v>
      </c>
      <c r="AU151" s="145" t="s">
        <v>81</v>
      </c>
      <c r="AY151" s="16" t="s">
        <v>137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6" t="s">
        <v>145</v>
      </c>
      <c r="BK151" s="146">
        <f>ROUND(I151*H151,2)</f>
        <v>0</v>
      </c>
      <c r="BL151" s="16" t="s">
        <v>144</v>
      </c>
      <c r="BM151" s="145" t="s">
        <v>626</v>
      </c>
    </row>
    <row r="152" spans="2:65" s="1" customFormat="1" ht="24.2" customHeight="1">
      <c r="B152" s="132"/>
      <c r="C152" s="133" t="s">
        <v>284</v>
      </c>
      <c r="D152" s="133" t="s">
        <v>140</v>
      </c>
      <c r="E152" s="134" t="s">
        <v>627</v>
      </c>
      <c r="F152" s="135" t="s">
        <v>628</v>
      </c>
      <c r="G152" s="136" t="s">
        <v>155</v>
      </c>
      <c r="H152" s="137">
        <v>24</v>
      </c>
      <c r="I152" s="138"/>
      <c r="J152" s="139">
        <f>ROUND(I152*H152,2)</f>
        <v>0</v>
      </c>
      <c r="K152" s="140"/>
      <c r="L152" s="31"/>
      <c r="M152" s="141" t="s">
        <v>1</v>
      </c>
      <c r="N152" s="142" t="s">
        <v>39</v>
      </c>
      <c r="P152" s="143">
        <f>O152*H152</f>
        <v>0</v>
      </c>
      <c r="Q152" s="143">
        <v>0</v>
      </c>
      <c r="R152" s="143">
        <f>Q152*H152</f>
        <v>0</v>
      </c>
      <c r="S152" s="143">
        <v>0</v>
      </c>
      <c r="T152" s="144">
        <f>S152*H152</f>
        <v>0</v>
      </c>
      <c r="AR152" s="145" t="s">
        <v>144</v>
      </c>
      <c r="AT152" s="145" t="s">
        <v>140</v>
      </c>
      <c r="AU152" s="145" t="s">
        <v>81</v>
      </c>
      <c r="AY152" s="16" t="s">
        <v>137</v>
      </c>
      <c r="BE152" s="146">
        <f>IF(N152="základní",J152,0)</f>
        <v>0</v>
      </c>
      <c r="BF152" s="146">
        <f>IF(N152="snížená",J152,0)</f>
        <v>0</v>
      </c>
      <c r="BG152" s="146">
        <f>IF(N152="zákl. přenesená",J152,0)</f>
        <v>0</v>
      </c>
      <c r="BH152" s="146">
        <f>IF(N152="sníž. přenesená",J152,0)</f>
        <v>0</v>
      </c>
      <c r="BI152" s="146">
        <f>IF(N152="nulová",J152,0)</f>
        <v>0</v>
      </c>
      <c r="BJ152" s="16" t="s">
        <v>145</v>
      </c>
      <c r="BK152" s="146">
        <f>ROUND(I152*H152,2)</f>
        <v>0</v>
      </c>
      <c r="BL152" s="16" t="s">
        <v>144</v>
      </c>
      <c r="BM152" s="145" t="s">
        <v>466</v>
      </c>
    </row>
    <row r="153" spans="2:65" s="1" customFormat="1" ht="21.75" customHeight="1">
      <c r="B153" s="132"/>
      <c r="C153" s="133" t="s">
        <v>288</v>
      </c>
      <c r="D153" s="133" t="s">
        <v>140</v>
      </c>
      <c r="E153" s="134" t="s">
        <v>629</v>
      </c>
      <c r="F153" s="135" t="s">
        <v>630</v>
      </c>
      <c r="G153" s="136" t="s">
        <v>155</v>
      </c>
      <c r="H153" s="137">
        <v>24</v>
      </c>
      <c r="I153" s="138"/>
      <c r="J153" s="139">
        <f>ROUND(I153*H153,2)</f>
        <v>0</v>
      </c>
      <c r="K153" s="140"/>
      <c r="L153" s="31"/>
      <c r="M153" s="141" t="s">
        <v>1</v>
      </c>
      <c r="N153" s="142" t="s">
        <v>39</v>
      </c>
      <c r="P153" s="143">
        <f>O153*H153</f>
        <v>0</v>
      </c>
      <c r="Q153" s="143">
        <v>0</v>
      </c>
      <c r="R153" s="143">
        <f>Q153*H153</f>
        <v>0</v>
      </c>
      <c r="S153" s="143">
        <v>0</v>
      </c>
      <c r="T153" s="144">
        <f>S153*H153</f>
        <v>0</v>
      </c>
      <c r="AR153" s="145" t="s">
        <v>144</v>
      </c>
      <c r="AT153" s="145" t="s">
        <v>140</v>
      </c>
      <c r="AU153" s="145" t="s">
        <v>81</v>
      </c>
      <c r="AY153" s="16" t="s">
        <v>137</v>
      </c>
      <c r="BE153" s="146">
        <f>IF(N153="základní",J153,0)</f>
        <v>0</v>
      </c>
      <c r="BF153" s="146">
        <f>IF(N153="snížená",J153,0)</f>
        <v>0</v>
      </c>
      <c r="BG153" s="146">
        <f>IF(N153="zákl. přenesená",J153,0)</f>
        <v>0</v>
      </c>
      <c r="BH153" s="146">
        <f>IF(N153="sníž. přenesená",J153,0)</f>
        <v>0</v>
      </c>
      <c r="BI153" s="146">
        <f>IF(N153="nulová",J153,0)</f>
        <v>0</v>
      </c>
      <c r="BJ153" s="16" t="s">
        <v>145</v>
      </c>
      <c r="BK153" s="146">
        <f>ROUND(I153*H153,2)</f>
        <v>0</v>
      </c>
      <c r="BL153" s="16" t="s">
        <v>144</v>
      </c>
      <c r="BM153" s="145" t="s">
        <v>476</v>
      </c>
    </row>
    <row r="154" spans="2:65" s="1" customFormat="1" ht="24.2" customHeight="1">
      <c r="B154" s="132"/>
      <c r="C154" s="133" t="s">
        <v>292</v>
      </c>
      <c r="D154" s="133" t="s">
        <v>140</v>
      </c>
      <c r="E154" s="134" t="s">
        <v>631</v>
      </c>
      <c r="F154" s="135" t="s">
        <v>632</v>
      </c>
      <c r="G154" s="136" t="s">
        <v>155</v>
      </c>
      <c r="H154" s="137">
        <v>24</v>
      </c>
      <c r="I154" s="138"/>
      <c r="J154" s="139">
        <f>ROUND(I154*H154,2)</f>
        <v>0</v>
      </c>
      <c r="K154" s="140"/>
      <c r="L154" s="31"/>
      <c r="M154" s="141" t="s">
        <v>1</v>
      </c>
      <c r="N154" s="142" t="s">
        <v>39</v>
      </c>
      <c r="P154" s="143">
        <f>O154*H154</f>
        <v>0</v>
      </c>
      <c r="Q154" s="143">
        <v>0</v>
      </c>
      <c r="R154" s="143">
        <f>Q154*H154</f>
        <v>0</v>
      </c>
      <c r="S154" s="143">
        <v>0</v>
      </c>
      <c r="T154" s="144">
        <f>S154*H154</f>
        <v>0</v>
      </c>
      <c r="AR154" s="145" t="s">
        <v>144</v>
      </c>
      <c r="AT154" s="145" t="s">
        <v>140</v>
      </c>
      <c r="AU154" s="145" t="s">
        <v>81</v>
      </c>
      <c r="AY154" s="16" t="s">
        <v>137</v>
      </c>
      <c r="BE154" s="146">
        <f>IF(N154="základní",J154,0)</f>
        <v>0</v>
      </c>
      <c r="BF154" s="146">
        <f>IF(N154="snížená",J154,0)</f>
        <v>0</v>
      </c>
      <c r="BG154" s="146">
        <f>IF(N154="zákl. přenesená",J154,0)</f>
        <v>0</v>
      </c>
      <c r="BH154" s="146">
        <f>IF(N154="sníž. přenesená",J154,0)</f>
        <v>0</v>
      </c>
      <c r="BI154" s="146">
        <f>IF(N154="nulová",J154,0)</f>
        <v>0</v>
      </c>
      <c r="BJ154" s="16" t="s">
        <v>145</v>
      </c>
      <c r="BK154" s="146">
        <f>ROUND(I154*H154,2)</f>
        <v>0</v>
      </c>
      <c r="BL154" s="16" t="s">
        <v>144</v>
      </c>
      <c r="BM154" s="145" t="s">
        <v>633</v>
      </c>
    </row>
    <row r="155" spans="2:65" s="11" customFormat="1" ht="25.9" customHeight="1">
      <c r="B155" s="120"/>
      <c r="D155" s="121" t="s">
        <v>72</v>
      </c>
      <c r="E155" s="122" t="s">
        <v>634</v>
      </c>
      <c r="F155" s="122" t="s">
        <v>635</v>
      </c>
      <c r="I155" s="123"/>
      <c r="J155" s="124">
        <f>BK155</f>
        <v>0</v>
      </c>
      <c r="L155" s="120"/>
      <c r="M155" s="125"/>
      <c r="P155" s="126">
        <f>SUM(P156:P175)</f>
        <v>0</v>
      </c>
      <c r="R155" s="126">
        <f>SUM(R156:R175)</f>
        <v>0</v>
      </c>
      <c r="T155" s="127">
        <f>SUM(T156:T175)</f>
        <v>0</v>
      </c>
      <c r="AR155" s="121" t="s">
        <v>81</v>
      </c>
      <c r="AT155" s="128" t="s">
        <v>72</v>
      </c>
      <c r="AU155" s="128" t="s">
        <v>73</v>
      </c>
      <c r="AY155" s="121" t="s">
        <v>137</v>
      </c>
      <c r="BK155" s="129">
        <f>SUM(BK156:BK175)</f>
        <v>0</v>
      </c>
    </row>
    <row r="156" spans="2:65" s="1" customFormat="1" ht="16.5" customHeight="1">
      <c r="B156" s="132"/>
      <c r="C156" s="133" t="s">
        <v>296</v>
      </c>
      <c r="D156" s="133" t="s">
        <v>140</v>
      </c>
      <c r="E156" s="134" t="s">
        <v>636</v>
      </c>
      <c r="F156" s="135" t="s">
        <v>637</v>
      </c>
      <c r="G156" s="136" t="s">
        <v>276</v>
      </c>
      <c r="H156" s="137">
        <v>623</v>
      </c>
      <c r="I156" s="138"/>
      <c r="J156" s="139">
        <f t="shared" ref="J156:J164" si="20">ROUND(I156*H156,2)</f>
        <v>0</v>
      </c>
      <c r="K156" s="140"/>
      <c r="L156" s="31"/>
      <c r="M156" s="141" t="s">
        <v>1</v>
      </c>
      <c r="N156" s="142" t="s">
        <v>39</v>
      </c>
      <c r="P156" s="143">
        <f t="shared" ref="P156:P164" si="21">O156*H156</f>
        <v>0</v>
      </c>
      <c r="Q156" s="143">
        <v>0</v>
      </c>
      <c r="R156" s="143">
        <f t="shared" ref="R156:R164" si="22">Q156*H156</f>
        <v>0</v>
      </c>
      <c r="S156" s="143">
        <v>0</v>
      </c>
      <c r="T156" s="144">
        <f t="shared" ref="T156:T164" si="23">S156*H156</f>
        <v>0</v>
      </c>
      <c r="AR156" s="145" t="s">
        <v>144</v>
      </c>
      <c r="AT156" s="145" t="s">
        <v>140</v>
      </c>
      <c r="AU156" s="145" t="s">
        <v>81</v>
      </c>
      <c r="AY156" s="16" t="s">
        <v>137</v>
      </c>
      <c r="BE156" s="146">
        <f t="shared" ref="BE156:BE164" si="24">IF(N156="základní",J156,0)</f>
        <v>0</v>
      </c>
      <c r="BF156" s="146">
        <f t="shared" ref="BF156:BF164" si="25">IF(N156="snížená",J156,0)</f>
        <v>0</v>
      </c>
      <c r="BG156" s="146">
        <f t="shared" ref="BG156:BG164" si="26">IF(N156="zákl. přenesená",J156,0)</f>
        <v>0</v>
      </c>
      <c r="BH156" s="146">
        <f t="shared" ref="BH156:BH164" si="27">IF(N156="sníž. přenesená",J156,0)</f>
        <v>0</v>
      </c>
      <c r="BI156" s="146">
        <f t="shared" ref="BI156:BI164" si="28">IF(N156="nulová",J156,0)</f>
        <v>0</v>
      </c>
      <c r="BJ156" s="16" t="s">
        <v>145</v>
      </c>
      <c r="BK156" s="146">
        <f t="shared" ref="BK156:BK164" si="29">ROUND(I156*H156,2)</f>
        <v>0</v>
      </c>
      <c r="BL156" s="16" t="s">
        <v>144</v>
      </c>
      <c r="BM156" s="145" t="s">
        <v>486</v>
      </c>
    </row>
    <row r="157" spans="2:65" s="1" customFormat="1" ht="21.75" customHeight="1">
      <c r="B157" s="132"/>
      <c r="C157" s="133" t="s">
        <v>300</v>
      </c>
      <c r="D157" s="133" t="s">
        <v>140</v>
      </c>
      <c r="E157" s="134" t="s">
        <v>638</v>
      </c>
      <c r="F157" s="135" t="s">
        <v>639</v>
      </c>
      <c r="G157" s="136" t="s">
        <v>276</v>
      </c>
      <c r="H157" s="137">
        <v>623</v>
      </c>
      <c r="I157" s="138"/>
      <c r="J157" s="139">
        <f t="shared" si="20"/>
        <v>0</v>
      </c>
      <c r="K157" s="140"/>
      <c r="L157" s="31"/>
      <c r="M157" s="141" t="s">
        <v>1</v>
      </c>
      <c r="N157" s="142" t="s">
        <v>39</v>
      </c>
      <c r="P157" s="143">
        <f t="shared" si="21"/>
        <v>0</v>
      </c>
      <c r="Q157" s="143">
        <v>0</v>
      </c>
      <c r="R157" s="143">
        <f t="shared" si="22"/>
        <v>0</v>
      </c>
      <c r="S157" s="143">
        <v>0</v>
      </c>
      <c r="T157" s="144">
        <f t="shared" si="23"/>
        <v>0</v>
      </c>
      <c r="AR157" s="145" t="s">
        <v>144</v>
      </c>
      <c r="AT157" s="145" t="s">
        <v>140</v>
      </c>
      <c r="AU157" s="145" t="s">
        <v>81</v>
      </c>
      <c r="AY157" s="16" t="s">
        <v>137</v>
      </c>
      <c r="BE157" s="146">
        <f t="shared" si="24"/>
        <v>0</v>
      </c>
      <c r="BF157" s="146">
        <f t="shared" si="25"/>
        <v>0</v>
      </c>
      <c r="BG157" s="146">
        <f t="shared" si="26"/>
        <v>0</v>
      </c>
      <c r="BH157" s="146">
        <f t="shared" si="27"/>
        <v>0</v>
      </c>
      <c r="BI157" s="146">
        <f t="shared" si="28"/>
        <v>0</v>
      </c>
      <c r="BJ157" s="16" t="s">
        <v>145</v>
      </c>
      <c r="BK157" s="146">
        <f t="shared" si="29"/>
        <v>0</v>
      </c>
      <c r="BL157" s="16" t="s">
        <v>144</v>
      </c>
      <c r="BM157" s="145" t="s">
        <v>496</v>
      </c>
    </row>
    <row r="158" spans="2:65" s="1" customFormat="1" ht="16.5" customHeight="1">
      <c r="B158" s="132"/>
      <c r="C158" s="133" t="s">
        <v>305</v>
      </c>
      <c r="D158" s="133" t="s">
        <v>140</v>
      </c>
      <c r="E158" s="134" t="s">
        <v>640</v>
      </c>
      <c r="F158" s="135" t="s">
        <v>641</v>
      </c>
      <c r="G158" s="136" t="s">
        <v>205</v>
      </c>
      <c r="H158" s="137">
        <v>1</v>
      </c>
      <c r="I158" s="138"/>
      <c r="J158" s="139">
        <f t="shared" si="20"/>
        <v>0</v>
      </c>
      <c r="K158" s="140"/>
      <c r="L158" s="31"/>
      <c r="M158" s="141" t="s">
        <v>1</v>
      </c>
      <c r="N158" s="142" t="s">
        <v>39</v>
      </c>
      <c r="P158" s="143">
        <f t="shared" si="21"/>
        <v>0</v>
      </c>
      <c r="Q158" s="143">
        <v>0</v>
      </c>
      <c r="R158" s="143">
        <f t="shared" si="22"/>
        <v>0</v>
      </c>
      <c r="S158" s="143">
        <v>0</v>
      </c>
      <c r="T158" s="144">
        <f t="shared" si="23"/>
        <v>0</v>
      </c>
      <c r="AR158" s="145" t="s">
        <v>144</v>
      </c>
      <c r="AT158" s="145" t="s">
        <v>140</v>
      </c>
      <c r="AU158" s="145" t="s">
        <v>81</v>
      </c>
      <c r="AY158" s="16" t="s">
        <v>137</v>
      </c>
      <c r="BE158" s="146">
        <f t="shared" si="24"/>
        <v>0</v>
      </c>
      <c r="BF158" s="146">
        <f t="shared" si="25"/>
        <v>0</v>
      </c>
      <c r="BG158" s="146">
        <f t="shared" si="26"/>
        <v>0</v>
      </c>
      <c r="BH158" s="146">
        <f t="shared" si="27"/>
        <v>0</v>
      </c>
      <c r="BI158" s="146">
        <f t="shared" si="28"/>
        <v>0</v>
      </c>
      <c r="BJ158" s="16" t="s">
        <v>145</v>
      </c>
      <c r="BK158" s="146">
        <f t="shared" si="29"/>
        <v>0</v>
      </c>
      <c r="BL158" s="16" t="s">
        <v>144</v>
      </c>
      <c r="BM158" s="145" t="s">
        <v>513</v>
      </c>
    </row>
    <row r="159" spans="2:65" s="1" customFormat="1" ht="16.5" customHeight="1">
      <c r="B159" s="132"/>
      <c r="C159" s="133" t="s">
        <v>310</v>
      </c>
      <c r="D159" s="133" t="s">
        <v>140</v>
      </c>
      <c r="E159" s="134" t="s">
        <v>642</v>
      </c>
      <c r="F159" s="135" t="s">
        <v>643</v>
      </c>
      <c r="G159" s="136" t="s">
        <v>155</v>
      </c>
      <c r="H159" s="137">
        <v>25</v>
      </c>
      <c r="I159" s="138"/>
      <c r="J159" s="139">
        <f t="shared" si="20"/>
        <v>0</v>
      </c>
      <c r="K159" s="140"/>
      <c r="L159" s="31"/>
      <c r="M159" s="141" t="s">
        <v>1</v>
      </c>
      <c r="N159" s="142" t="s">
        <v>39</v>
      </c>
      <c r="P159" s="143">
        <f t="shared" si="21"/>
        <v>0</v>
      </c>
      <c r="Q159" s="143">
        <v>0</v>
      </c>
      <c r="R159" s="143">
        <f t="shared" si="22"/>
        <v>0</v>
      </c>
      <c r="S159" s="143">
        <v>0</v>
      </c>
      <c r="T159" s="144">
        <f t="shared" si="23"/>
        <v>0</v>
      </c>
      <c r="AR159" s="145" t="s">
        <v>144</v>
      </c>
      <c r="AT159" s="145" t="s">
        <v>140</v>
      </c>
      <c r="AU159" s="145" t="s">
        <v>81</v>
      </c>
      <c r="AY159" s="16" t="s">
        <v>137</v>
      </c>
      <c r="BE159" s="146">
        <f t="shared" si="24"/>
        <v>0</v>
      </c>
      <c r="BF159" s="146">
        <f t="shared" si="25"/>
        <v>0</v>
      </c>
      <c r="BG159" s="146">
        <f t="shared" si="26"/>
        <v>0</v>
      </c>
      <c r="BH159" s="146">
        <f t="shared" si="27"/>
        <v>0</v>
      </c>
      <c r="BI159" s="146">
        <f t="shared" si="28"/>
        <v>0</v>
      </c>
      <c r="BJ159" s="16" t="s">
        <v>145</v>
      </c>
      <c r="BK159" s="146">
        <f t="shared" si="29"/>
        <v>0</v>
      </c>
      <c r="BL159" s="16" t="s">
        <v>144</v>
      </c>
      <c r="BM159" s="145" t="s">
        <v>522</v>
      </c>
    </row>
    <row r="160" spans="2:65" s="1" customFormat="1" ht="16.5" customHeight="1">
      <c r="B160" s="132"/>
      <c r="C160" s="133" t="s">
        <v>314</v>
      </c>
      <c r="D160" s="133" t="s">
        <v>140</v>
      </c>
      <c r="E160" s="134" t="s">
        <v>644</v>
      </c>
      <c r="F160" s="135" t="s">
        <v>645</v>
      </c>
      <c r="G160" s="136" t="s">
        <v>155</v>
      </c>
      <c r="H160" s="137">
        <v>25</v>
      </c>
      <c r="I160" s="138"/>
      <c r="J160" s="139">
        <f t="shared" si="20"/>
        <v>0</v>
      </c>
      <c r="K160" s="140"/>
      <c r="L160" s="31"/>
      <c r="M160" s="141" t="s">
        <v>1</v>
      </c>
      <c r="N160" s="142" t="s">
        <v>39</v>
      </c>
      <c r="P160" s="143">
        <f t="shared" si="21"/>
        <v>0</v>
      </c>
      <c r="Q160" s="143">
        <v>0</v>
      </c>
      <c r="R160" s="143">
        <f t="shared" si="22"/>
        <v>0</v>
      </c>
      <c r="S160" s="143">
        <v>0</v>
      </c>
      <c r="T160" s="144">
        <f t="shared" si="23"/>
        <v>0</v>
      </c>
      <c r="AR160" s="145" t="s">
        <v>144</v>
      </c>
      <c r="AT160" s="145" t="s">
        <v>140</v>
      </c>
      <c r="AU160" s="145" t="s">
        <v>81</v>
      </c>
      <c r="AY160" s="16" t="s">
        <v>137</v>
      </c>
      <c r="BE160" s="146">
        <f t="shared" si="24"/>
        <v>0</v>
      </c>
      <c r="BF160" s="146">
        <f t="shared" si="25"/>
        <v>0</v>
      </c>
      <c r="BG160" s="146">
        <f t="shared" si="26"/>
        <v>0</v>
      </c>
      <c r="BH160" s="146">
        <f t="shared" si="27"/>
        <v>0</v>
      </c>
      <c r="BI160" s="146">
        <f t="shared" si="28"/>
        <v>0</v>
      </c>
      <c r="BJ160" s="16" t="s">
        <v>145</v>
      </c>
      <c r="BK160" s="146">
        <f t="shared" si="29"/>
        <v>0</v>
      </c>
      <c r="BL160" s="16" t="s">
        <v>144</v>
      </c>
      <c r="BM160" s="145" t="s">
        <v>532</v>
      </c>
    </row>
    <row r="161" spans="2:65" s="1" customFormat="1" ht="21.75" customHeight="1">
      <c r="B161" s="132"/>
      <c r="C161" s="133" t="s">
        <v>320</v>
      </c>
      <c r="D161" s="133" t="s">
        <v>140</v>
      </c>
      <c r="E161" s="134" t="s">
        <v>646</v>
      </c>
      <c r="F161" s="135" t="s">
        <v>647</v>
      </c>
      <c r="G161" s="136" t="s">
        <v>205</v>
      </c>
      <c r="H161" s="137">
        <v>1</v>
      </c>
      <c r="I161" s="138"/>
      <c r="J161" s="139">
        <f t="shared" si="20"/>
        <v>0</v>
      </c>
      <c r="K161" s="140"/>
      <c r="L161" s="31"/>
      <c r="M161" s="141" t="s">
        <v>1</v>
      </c>
      <c r="N161" s="142" t="s">
        <v>39</v>
      </c>
      <c r="P161" s="143">
        <f t="shared" si="21"/>
        <v>0</v>
      </c>
      <c r="Q161" s="143">
        <v>0</v>
      </c>
      <c r="R161" s="143">
        <f t="shared" si="22"/>
        <v>0</v>
      </c>
      <c r="S161" s="143">
        <v>0</v>
      </c>
      <c r="T161" s="144">
        <f t="shared" si="23"/>
        <v>0</v>
      </c>
      <c r="AR161" s="145" t="s">
        <v>144</v>
      </c>
      <c r="AT161" s="145" t="s">
        <v>140</v>
      </c>
      <c r="AU161" s="145" t="s">
        <v>81</v>
      </c>
      <c r="AY161" s="16" t="s">
        <v>137</v>
      </c>
      <c r="BE161" s="146">
        <f t="shared" si="24"/>
        <v>0</v>
      </c>
      <c r="BF161" s="146">
        <f t="shared" si="25"/>
        <v>0</v>
      </c>
      <c r="BG161" s="146">
        <f t="shared" si="26"/>
        <v>0</v>
      </c>
      <c r="BH161" s="146">
        <f t="shared" si="27"/>
        <v>0</v>
      </c>
      <c r="BI161" s="146">
        <f t="shared" si="28"/>
        <v>0</v>
      </c>
      <c r="BJ161" s="16" t="s">
        <v>145</v>
      </c>
      <c r="BK161" s="146">
        <f t="shared" si="29"/>
        <v>0</v>
      </c>
      <c r="BL161" s="16" t="s">
        <v>144</v>
      </c>
      <c r="BM161" s="145" t="s">
        <v>544</v>
      </c>
    </row>
    <row r="162" spans="2:65" s="1" customFormat="1" ht="16.5" customHeight="1">
      <c r="B162" s="132"/>
      <c r="C162" s="133" t="s">
        <v>324</v>
      </c>
      <c r="D162" s="133" t="s">
        <v>140</v>
      </c>
      <c r="E162" s="134" t="s">
        <v>648</v>
      </c>
      <c r="F162" s="135" t="s">
        <v>649</v>
      </c>
      <c r="G162" s="136" t="s">
        <v>205</v>
      </c>
      <c r="H162" s="137">
        <v>1</v>
      </c>
      <c r="I162" s="138"/>
      <c r="J162" s="139">
        <f t="shared" si="20"/>
        <v>0</v>
      </c>
      <c r="K162" s="140"/>
      <c r="L162" s="31"/>
      <c r="M162" s="141" t="s">
        <v>1</v>
      </c>
      <c r="N162" s="142" t="s">
        <v>39</v>
      </c>
      <c r="P162" s="143">
        <f t="shared" si="21"/>
        <v>0</v>
      </c>
      <c r="Q162" s="143">
        <v>0</v>
      </c>
      <c r="R162" s="143">
        <f t="shared" si="22"/>
        <v>0</v>
      </c>
      <c r="S162" s="143">
        <v>0</v>
      </c>
      <c r="T162" s="144">
        <f t="shared" si="23"/>
        <v>0</v>
      </c>
      <c r="AR162" s="145" t="s">
        <v>144</v>
      </c>
      <c r="AT162" s="145" t="s">
        <v>140</v>
      </c>
      <c r="AU162" s="145" t="s">
        <v>81</v>
      </c>
      <c r="AY162" s="16" t="s">
        <v>137</v>
      </c>
      <c r="BE162" s="146">
        <f t="shared" si="24"/>
        <v>0</v>
      </c>
      <c r="BF162" s="146">
        <f t="shared" si="25"/>
        <v>0</v>
      </c>
      <c r="BG162" s="146">
        <f t="shared" si="26"/>
        <v>0</v>
      </c>
      <c r="BH162" s="146">
        <f t="shared" si="27"/>
        <v>0</v>
      </c>
      <c r="BI162" s="146">
        <f t="shared" si="28"/>
        <v>0</v>
      </c>
      <c r="BJ162" s="16" t="s">
        <v>145</v>
      </c>
      <c r="BK162" s="146">
        <f t="shared" si="29"/>
        <v>0</v>
      </c>
      <c r="BL162" s="16" t="s">
        <v>144</v>
      </c>
      <c r="BM162" s="145" t="s">
        <v>650</v>
      </c>
    </row>
    <row r="163" spans="2:65" s="1" customFormat="1" ht="16.5" customHeight="1">
      <c r="B163" s="132"/>
      <c r="C163" s="133" t="s">
        <v>328</v>
      </c>
      <c r="D163" s="133" t="s">
        <v>140</v>
      </c>
      <c r="E163" s="134" t="s">
        <v>651</v>
      </c>
      <c r="F163" s="135" t="s">
        <v>652</v>
      </c>
      <c r="G163" s="136" t="s">
        <v>205</v>
      </c>
      <c r="H163" s="137">
        <v>1</v>
      </c>
      <c r="I163" s="138"/>
      <c r="J163" s="139">
        <f t="shared" si="20"/>
        <v>0</v>
      </c>
      <c r="K163" s="140"/>
      <c r="L163" s="31"/>
      <c r="M163" s="141" t="s">
        <v>1</v>
      </c>
      <c r="N163" s="142" t="s">
        <v>39</v>
      </c>
      <c r="P163" s="143">
        <f t="shared" si="21"/>
        <v>0</v>
      </c>
      <c r="Q163" s="143">
        <v>0</v>
      </c>
      <c r="R163" s="143">
        <f t="shared" si="22"/>
        <v>0</v>
      </c>
      <c r="S163" s="143">
        <v>0</v>
      </c>
      <c r="T163" s="144">
        <f t="shared" si="23"/>
        <v>0</v>
      </c>
      <c r="AR163" s="145" t="s">
        <v>144</v>
      </c>
      <c r="AT163" s="145" t="s">
        <v>140</v>
      </c>
      <c r="AU163" s="145" t="s">
        <v>81</v>
      </c>
      <c r="AY163" s="16" t="s">
        <v>137</v>
      </c>
      <c r="BE163" s="146">
        <f t="shared" si="24"/>
        <v>0</v>
      </c>
      <c r="BF163" s="146">
        <f t="shared" si="25"/>
        <v>0</v>
      </c>
      <c r="BG163" s="146">
        <f t="shared" si="26"/>
        <v>0</v>
      </c>
      <c r="BH163" s="146">
        <f t="shared" si="27"/>
        <v>0</v>
      </c>
      <c r="BI163" s="146">
        <f t="shared" si="28"/>
        <v>0</v>
      </c>
      <c r="BJ163" s="16" t="s">
        <v>145</v>
      </c>
      <c r="BK163" s="146">
        <f t="shared" si="29"/>
        <v>0</v>
      </c>
      <c r="BL163" s="16" t="s">
        <v>144</v>
      </c>
      <c r="BM163" s="145" t="s">
        <v>653</v>
      </c>
    </row>
    <row r="164" spans="2:65" s="1" customFormat="1" ht="16.5" customHeight="1">
      <c r="B164" s="132"/>
      <c r="C164" s="133" t="s">
        <v>333</v>
      </c>
      <c r="D164" s="133" t="s">
        <v>140</v>
      </c>
      <c r="E164" s="134" t="s">
        <v>654</v>
      </c>
      <c r="F164" s="135" t="s">
        <v>655</v>
      </c>
      <c r="G164" s="136" t="s">
        <v>205</v>
      </c>
      <c r="H164" s="137">
        <v>1</v>
      </c>
      <c r="I164" s="138"/>
      <c r="J164" s="139">
        <f t="shared" si="20"/>
        <v>0</v>
      </c>
      <c r="K164" s="140"/>
      <c r="L164" s="31"/>
      <c r="M164" s="141" t="s">
        <v>1</v>
      </c>
      <c r="N164" s="142" t="s">
        <v>39</v>
      </c>
      <c r="P164" s="143">
        <f t="shared" si="21"/>
        <v>0</v>
      </c>
      <c r="Q164" s="143">
        <v>0</v>
      </c>
      <c r="R164" s="143">
        <f t="shared" si="22"/>
        <v>0</v>
      </c>
      <c r="S164" s="143">
        <v>0</v>
      </c>
      <c r="T164" s="144">
        <f t="shared" si="23"/>
        <v>0</v>
      </c>
      <c r="AR164" s="145" t="s">
        <v>144</v>
      </c>
      <c r="AT164" s="145" t="s">
        <v>140</v>
      </c>
      <c r="AU164" s="145" t="s">
        <v>81</v>
      </c>
      <c r="AY164" s="16" t="s">
        <v>137</v>
      </c>
      <c r="BE164" s="146">
        <f t="shared" si="24"/>
        <v>0</v>
      </c>
      <c r="BF164" s="146">
        <f t="shared" si="25"/>
        <v>0</v>
      </c>
      <c r="BG164" s="146">
        <f t="shared" si="26"/>
        <v>0</v>
      </c>
      <c r="BH164" s="146">
        <f t="shared" si="27"/>
        <v>0</v>
      </c>
      <c r="BI164" s="146">
        <f t="shared" si="28"/>
        <v>0</v>
      </c>
      <c r="BJ164" s="16" t="s">
        <v>145</v>
      </c>
      <c r="BK164" s="146">
        <f t="shared" si="29"/>
        <v>0</v>
      </c>
      <c r="BL164" s="16" t="s">
        <v>144</v>
      </c>
      <c r="BM164" s="145" t="s">
        <v>656</v>
      </c>
    </row>
    <row r="165" spans="2:65" s="12" customFormat="1">
      <c r="B165" s="147"/>
      <c r="D165" s="148" t="s">
        <v>147</v>
      </c>
      <c r="E165" s="149" t="s">
        <v>1</v>
      </c>
      <c r="F165" s="150" t="s">
        <v>81</v>
      </c>
      <c r="H165" s="151">
        <v>1</v>
      </c>
      <c r="I165" s="152"/>
      <c r="L165" s="147"/>
      <c r="M165" s="153"/>
      <c r="T165" s="154"/>
      <c r="AT165" s="149" t="s">
        <v>147</v>
      </c>
      <c r="AU165" s="149" t="s">
        <v>81</v>
      </c>
      <c r="AV165" s="12" t="s">
        <v>145</v>
      </c>
      <c r="AW165" s="12" t="s">
        <v>30</v>
      </c>
      <c r="AX165" s="12" t="s">
        <v>73</v>
      </c>
      <c r="AY165" s="149" t="s">
        <v>137</v>
      </c>
    </row>
    <row r="166" spans="2:65" s="13" customFormat="1">
      <c r="B166" s="155"/>
      <c r="D166" s="148" t="s">
        <v>147</v>
      </c>
      <c r="E166" s="156" t="s">
        <v>1</v>
      </c>
      <c r="F166" s="157" t="s">
        <v>149</v>
      </c>
      <c r="H166" s="158">
        <v>1</v>
      </c>
      <c r="I166" s="159"/>
      <c r="L166" s="155"/>
      <c r="M166" s="160"/>
      <c r="T166" s="161"/>
      <c r="AT166" s="156" t="s">
        <v>147</v>
      </c>
      <c r="AU166" s="156" t="s">
        <v>81</v>
      </c>
      <c r="AV166" s="13" t="s">
        <v>144</v>
      </c>
      <c r="AW166" s="13" t="s">
        <v>30</v>
      </c>
      <c r="AX166" s="13" t="s">
        <v>81</v>
      </c>
      <c r="AY166" s="156" t="s">
        <v>137</v>
      </c>
    </row>
    <row r="167" spans="2:65" s="1" customFormat="1" ht="16.5" customHeight="1">
      <c r="B167" s="132"/>
      <c r="C167" s="133" t="s">
        <v>338</v>
      </c>
      <c r="D167" s="133" t="s">
        <v>140</v>
      </c>
      <c r="E167" s="134" t="s">
        <v>657</v>
      </c>
      <c r="F167" s="135" t="s">
        <v>658</v>
      </c>
      <c r="G167" s="136" t="s">
        <v>205</v>
      </c>
      <c r="H167" s="137">
        <v>1</v>
      </c>
      <c r="I167" s="138"/>
      <c r="J167" s="139">
        <f>ROUND(I167*H167,2)</f>
        <v>0</v>
      </c>
      <c r="K167" s="140"/>
      <c r="L167" s="31"/>
      <c r="M167" s="141" t="s">
        <v>1</v>
      </c>
      <c r="N167" s="142" t="s">
        <v>39</v>
      </c>
      <c r="P167" s="143">
        <f>O167*H167</f>
        <v>0</v>
      </c>
      <c r="Q167" s="143">
        <v>0</v>
      </c>
      <c r="R167" s="143">
        <f>Q167*H167</f>
        <v>0</v>
      </c>
      <c r="S167" s="143">
        <v>0</v>
      </c>
      <c r="T167" s="144">
        <f>S167*H167</f>
        <v>0</v>
      </c>
      <c r="AR167" s="145" t="s">
        <v>144</v>
      </c>
      <c r="AT167" s="145" t="s">
        <v>140</v>
      </c>
      <c r="AU167" s="145" t="s">
        <v>81</v>
      </c>
      <c r="AY167" s="16" t="s">
        <v>137</v>
      </c>
      <c r="BE167" s="146">
        <f>IF(N167="základní",J167,0)</f>
        <v>0</v>
      </c>
      <c r="BF167" s="146">
        <f>IF(N167="snížená",J167,0)</f>
        <v>0</v>
      </c>
      <c r="BG167" s="146">
        <f>IF(N167="zákl. přenesená",J167,0)</f>
        <v>0</v>
      </c>
      <c r="BH167" s="146">
        <f>IF(N167="sníž. přenesená",J167,0)</f>
        <v>0</v>
      </c>
      <c r="BI167" s="146">
        <f>IF(N167="nulová",J167,0)</f>
        <v>0</v>
      </c>
      <c r="BJ167" s="16" t="s">
        <v>145</v>
      </c>
      <c r="BK167" s="146">
        <f>ROUND(I167*H167,2)</f>
        <v>0</v>
      </c>
      <c r="BL167" s="16" t="s">
        <v>144</v>
      </c>
      <c r="BM167" s="145" t="s">
        <v>659</v>
      </c>
    </row>
    <row r="168" spans="2:65" s="12" customFormat="1">
      <c r="B168" s="147"/>
      <c r="D168" s="148" t="s">
        <v>147</v>
      </c>
      <c r="E168" s="149" t="s">
        <v>1</v>
      </c>
      <c r="F168" s="150" t="s">
        <v>81</v>
      </c>
      <c r="H168" s="151">
        <v>1</v>
      </c>
      <c r="I168" s="152"/>
      <c r="L168" s="147"/>
      <c r="M168" s="153"/>
      <c r="T168" s="154"/>
      <c r="AT168" s="149" t="s">
        <v>147</v>
      </c>
      <c r="AU168" s="149" t="s">
        <v>81</v>
      </c>
      <c r="AV168" s="12" t="s">
        <v>145</v>
      </c>
      <c r="AW168" s="12" t="s">
        <v>30</v>
      </c>
      <c r="AX168" s="12" t="s">
        <v>73</v>
      </c>
      <c r="AY168" s="149" t="s">
        <v>137</v>
      </c>
    </row>
    <row r="169" spans="2:65" s="13" customFormat="1">
      <c r="B169" s="155"/>
      <c r="D169" s="148" t="s">
        <v>147</v>
      </c>
      <c r="E169" s="156" t="s">
        <v>1</v>
      </c>
      <c r="F169" s="157" t="s">
        <v>149</v>
      </c>
      <c r="H169" s="158">
        <v>1</v>
      </c>
      <c r="I169" s="159"/>
      <c r="L169" s="155"/>
      <c r="M169" s="160"/>
      <c r="T169" s="161"/>
      <c r="AT169" s="156" t="s">
        <v>147</v>
      </c>
      <c r="AU169" s="156" t="s">
        <v>81</v>
      </c>
      <c r="AV169" s="13" t="s">
        <v>144</v>
      </c>
      <c r="AW169" s="13" t="s">
        <v>30</v>
      </c>
      <c r="AX169" s="13" t="s">
        <v>81</v>
      </c>
      <c r="AY169" s="156" t="s">
        <v>137</v>
      </c>
    </row>
    <row r="170" spans="2:65" s="1" customFormat="1" ht="24.2" customHeight="1">
      <c r="B170" s="132"/>
      <c r="C170" s="133" t="s">
        <v>343</v>
      </c>
      <c r="D170" s="133" t="s">
        <v>140</v>
      </c>
      <c r="E170" s="134" t="s">
        <v>660</v>
      </c>
      <c r="F170" s="135" t="s">
        <v>661</v>
      </c>
      <c r="G170" s="136" t="s">
        <v>205</v>
      </c>
      <c r="H170" s="137">
        <v>1</v>
      </c>
      <c r="I170" s="138"/>
      <c r="J170" s="139">
        <f>ROUND(I170*H170,2)</f>
        <v>0</v>
      </c>
      <c r="K170" s="140"/>
      <c r="L170" s="31"/>
      <c r="M170" s="141" t="s">
        <v>1</v>
      </c>
      <c r="N170" s="142" t="s">
        <v>39</v>
      </c>
      <c r="P170" s="143">
        <f>O170*H170</f>
        <v>0</v>
      </c>
      <c r="Q170" s="143">
        <v>0</v>
      </c>
      <c r="R170" s="143">
        <f>Q170*H170</f>
        <v>0</v>
      </c>
      <c r="S170" s="143">
        <v>0</v>
      </c>
      <c r="T170" s="144">
        <f>S170*H170</f>
        <v>0</v>
      </c>
      <c r="AR170" s="145" t="s">
        <v>144</v>
      </c>
      <c r="AT170" s="145" t="s">
        <v>140</v>
      </c>
      <c r="AU170" s="145" t="s">
        <v>81</v>
      </c>
      <c r="AY170" s="16" t="s">
        <v>137</v>
      </c>
      <c r="BE170" s="146">
        <f>IF(N170="základní",J170,0)</f>
        <v>0</v>
      </c>
      <c r="BF170" s="146">
        <f>IF(N170="snížená",J170,0)</f>
        <v>0</v>
      </c>
      <c r="BG170" s="146">
        <f>IF(N170="zákl. přenesená",J170,0)</f>
        <v>0</v>
      </c>
      <c r="BH170" s="146">
        <f>IF(N170="sníž. přenesená",J170,0)</f>
        <v>0</v>
      </c>
      <c r="BI170" s="146">
        <f>IF(N170="nulová",J170,0)</f>
        <v>0</v>
      </c>
      <c r="BJ170" s="16" t="s">
        <v>145</v>
      </c>
      <c r="BK170" s="146">
        <f>ROUND(I170*H170,2)</f>
        <v>0</v>
      </c>
      <c r="BL170" s="16" t="s">
        <v>144</v>
      </c>
      <c r="BM170" s="145" t="s">
        <v>662</v>
      </c>
    </row>
    <row r="171" spans="2:65" s="12" customFormat="1">
      <c r="B171" s="147"/>
      <c r="D171" s="148" t="s">
        <v>147</v>
      </c>
      <c r="E171" s="149" t="s">
        <v>1</v>
      </c>
      <c r="F171" s="150" t="s">
        <v>81</v>
      </c>
      <c r="H171" s="151">
        <v>1</v>
      </c>
      <c r="I171" s="152"/>
      <c r="L171" s="147"/>
      <c r="M171" s="153"/>
      <c r="T171" s="154"/>
      <c r="AT171" s="149" t="s">
        <v>147</v>
      </c>
      <c r="AU171" s="149" t="s">
        <v>81</v>
      </c>
      <c r="AV171" s="12" t="s">
        <v>145</v>
      </c>
      <c r="AW171" s="12" t="s">
        <v>30</v>
      </c>
      <c r="AX171" s="12" t="s">
        <v>73</v>
      </c>
      <c r="AY171" s="149" t="s">
        <v>137</v>
      </c>
    </row>
    <row r="172" spans="2:65" s="13" customFormat="1">
      <c r="B172" s="155"/>
      <c r="D172" s="148" t="s">
        <v>147</v>
      </c>
      <c r="E172" s="156" t="s">
        <v>1</v>
      </c>
      <c r="F172" s="157" t="s">
        <v>149</v>
      </c>
      <c r="H172" s="158">
        <v>1</v>
      </c>
      <c r="I172" s="159"/>
      <c r="L172" s="155"/>
      <c r="M172" s="160"/>
      <c r="T172" s="161"/>
      <c r="AT172" s="156" t="s">
        <v>147</v>
      </c>
      <c r="AU172" s="156" t="s">
        <v>81</v>
      </c>
      <c r="AV172" s="13" t="s">
        <v>144</v>
      </c>
      <c r="AW172" s="13" t="s">
        <v>30</v>
      </c>
      <c r="AX172" s="13" t="s">
        <v>81</v>
      </c>
      <c r="AY172" s="156" t="s">
        <v>137</v>
      </c>
    </row>
    <row r="173" spans="2:65" s="1" customFormat="1" ht="21.75" customHeight="1">
      <c r="B173" s="132"/>
      <c r="C173" s="133" t="s">
        <v>350</v>
      </c>
      <c r="D173" s="133" t="s">
        <v>140</v>
      </c>
      <c r="E173" s="134" t="s">
        <v>663</v>
      </c>
      <c r="F173" s="135" t="s">
        <v>664</v>
      </c>
      <c r="G173" s="136" t="s">
        <v>205</v>
      </c>
      <c r="H173" s="137">
        <v>1</v>
      </c>
      <c r="I173" s="138"/>
      <c r="J173" s="139">
        <f>ROUND(I173*H173,2)</f>
        <v>0</v>
      </c>
      <c r="K173" s="140"/>
      <c r="L173" s="31"/>
      <c r="M173" s="141" t="s">
        <v>1</v>
      </c>
      <c r="N173" s="142" t="s">
        <v>39</v>
      </c>
      <c r="P173" s="143">
        <f>O173*H173</f>
        <v>0</v>
      </c>
      <c r="Q173" s="143">
        <v>0</v>
      </c>
      <c r="R173" s="143">
        <f>Q173*H173</f>
        <v>0</v>
      </c>
      <c r="S173" s="143">
        <v>0</v>
      </c>
      <c r="T173" s="144">
        <f>S173*H173</f>
        <v>0</v>
      </c>
      <c r="AR173" s="145" t="s">
        <v>144</v>
      </c>
      <c r="AT173" s="145" t="s">
        <v>140</v>
      </c>
      <c r="AU173" s="145" t="s">
        <v>81</v>
      </c>
      <c r="AY173" s="16" t="s">
        <v>137</v>
      </c>
      <c r="BE173" s="146">
        <f>IF(N173="základní",J173,0)</f>
        <v>0</v>
      </c>
      <c r="BF173" s="146">
        <f>IF(N173="snížená",J173,0)</f>
        <v>0</v>
      </c>
      <c r="BG173" s="146">
        <f>IF(N173="zákl. přenesená",J173,0)</f>
        <v>0</v>
      </c>
      <c r="BH173" s="146">
        <f>IF(N173="sníž. přenesená",J173,0)</f>
        <v>0</v>
      </c>
      <c r="BI173" s="146">
        <f>IF(N173="nulová",J173,0)</f>
        <v>0</v>
      </c>
      <c r="BJ173" s="16" t="s">
        <v>145</v>
      </c>
      <c r="BK173" s="146">
        <f>ROUND(I173*H173,2)</f>
        <v>0</v>
      </c>
      <c r="BL173" s="16" t="s">
        <v>144</v>
      </c>
      <c r="BM173" s="145" t="s">
        <v>665</v>
      </c>
    </row>
    <row r="174" spans="2:65" s="12" customFormat="1">
      <c r="B174" s="147"/>
      <c r="D174" s="148" t="s">
        <v>147</v>
      </c>
      <c r="E174" s="149" t="s">
        <v>1</v>
      </c>
      <c r="F174" s="150" t="s">
        <v>81</v>
      </c>
      <c r="H174" s="151">
        <v>1</v>
      </c>
      <c r="I174" s="152"/>
      <c r="L174" s="147"/>
      <c r="M174" s="153"/>
      <c r="T174" s="154"/>
      <c r="AT174" s="149" t="s">
        <v>147</v>
      </c>
      <c r="AU174" s="149" t="s">
        <v>81</v>
      </c>
      <c r="AV174" s="12" t="s">
        <v>145</v>
      </c>
      <c r="AW174" s="12" t="s">
        <v>30</v>
      </c>
      <c r="AX174" s="12" t="s">
        <v>73</v>
      </c>
      <c r="AY174" s="149" t="s">
        <v>137</v>
      </c>
    </row>
    <row r="175" spans="2:65" s="13" customFormat="1">
      <c r="B175" s="155"/>
      <c r="D175" s="148" t="s">
        <v>147</v>
      </c>
      <c r="E175" s="156" t="s">
        <v>1</v>
      </c>
      <c r="F175" s="157" t="s">
        <v>149</v>
      </c>
      <c r="H175" s="158">
        <v>1</v>
      </c>
      <c r="I175" s="159"/>
      <c r="L175" s="155"/>
      <c r="M175" s="180"/>
      <c r="N175" s="181"/>
      <c r="O175" s="181"/>
      <c r="P175" s="181"/>
      <c r="Q175" s="181"/>
      <c r="R175" s="181"/>
      <c r="S175" s="181"/>
      <c r="T175" s="182"/>
      <c r="AT175" s="156" t="s">
        <v>147</v>
      </c>
      <c r="AU175" s="156" t="s">
        <v>81</v>
      </c>
      <c r="AV175" s="13" t="s">
        <v>144</v>
      </c>
      <c r="AW175" s="13" t="s">
        <v>30</v>
      </c>
      <c r="AX175" s="13" t="s">
        <v>81</v>
      </c>
      <c r="AY175" s="156" t="s">
        <v>137</v>
      </c>
    </row>
    <row r="176" spans="2:65" s="1" customFormat="1" ht="6.95" customHeight="1">
      <c r="B176" s="43"/>
      <c r="C176" s="44"/>
      <c r="D176" s="44"/>
      <c r="E176" s="44"/>
      <c r="F176" s="44"/>
      <c r="G176" s="44"/>
      <c r="H176" s="44"/>
      <c r="I176" s="44"/>
      <c r="J176" s="44"/>
      <c r="K176" s="44"/>
      <c r="L176" s="31"/>
    </row>
  </sheetData>
  <autoFilter ref="C119:K175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38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8" t="s">
        <v>5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6" t="s">
        <v>88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98</v>
      </c>
      <c r="L4" s="19"/>
      <c r="M4" s="87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28" t="str">
        <f>'Rekapitulace stavby'!K6</f>
        <v>Bytový dům Mezilesí 2057/22 - Výměna stoupacího potrubí - II. etapa</v>
      </c>
      <c r="F7" s="229"/>
      <c r="G7" s="229"/>
      <c r="H7" s="229"/>
      <c r="L7" s="19"/>
    </row>
    <row r="8" spans="2:46" s="1" customFormat="1" ht="12" customHeight="1">
      <c r="B8" s="31"/>
      <c r="D8" s="26" t="s">
        <v>99</v>
      </c>
      <c r="L8" s="31"/>
    </row>
    <row r="9" spans="2:46" s="1" customFormat="1" ht="16.5" customHeight="1">
      <c r="B9" s="31"/>
      <c r="E9" s="218" t="s">
        <v>666</v>
      </c>
      <c r="F9" s="227"/>
      <c r="G9" s="227"/>
      <c r="H9" s="227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15. 4. 2026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0" t="str">
        <f>'Rekapitulace stavby'!E14</f>
        <v>Vyplň údaj</v>
      </c>
      <c r="F18" s="200"/>
      <c r="G18" s="200"/>
      <c r="H18" s="200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204" t="s">
        <v>1</v>
      </c>
      <c r="F27" s="204"/>
      <c r="G27" s="204"/>
      <c r="H27" s="204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ROUND(J119,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ROUND((SUM(BE119:BE137)),  2)</f>
        <v>0</v>
      </c>
      <c r="I33" s="91">
        <v>0.21</v>
      </c>
      <c r="J33" s="90">
        <f>ROUND(((SUM(BE119:BE137))*I33),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ROUND((SUM(BF119:BF137)),  2)</f>
        <v>0</v>
      </c>
      <c r="I34" s="91">
        <v>0.12</v>
      </c>
      <c r="J34" s="90">
        <f>ROUND(((SUM(BF119:BF137))*I34),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ROUND((SUM(BG119:BG137)),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ROUND((SUM(BH119:BH137)),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ROUND((SUM(BI119:BI137)),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101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28" t="str">
        <f>E7</f>
        <v>Bytový dům Mezilesí 2057/22 - Výměna stoupacího potrubí - II. etapa</v>
      </c>
      <c r="F85" s="229"/>
      <c r="G85" s="229"/>
      <c r="H85" s="229"/>
      <c r="L85" s="31"/>
    </row>
    <row r="86" spans="2:47" s="1" customFormat="1" ht="12" customHeight="1">
      <c r="B86" s="31"/>
      <c r="C86" s="26" t="s">
        <v>99</v>
      </c>
      <c r="L86" s="31"/>
    </row>
    <row r="87" spans="2:47" s="1" customFormat="1" ht="16.5" customHeight="1">
      <c r="B87" s="31"/>
      <c r="E87" s="218" t="str">
        <f>E9</f>
        <v>01.3 - SO 01.3 Elektroinstalace</v>
      </c>
      <c r="F87" s="227"/>
      <c r="G87" s="227"/>
      <c r="H87" s="227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15. 4. 2026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102</v>
      </c>
      <c r="D94" s="92"/>
      <c r="E94" s="92"/>
      <c r="F94" s="92"/>
      <c r="G94" s="92"/>
      <c r="H94" s="92"/>
      <c r="I94" s="92"/>
      <c r="J94" s="101" t="s">
        <v>103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104</v>
      </c>
      <c r="J96" s="65">
        <f>J119</f>
        <v>0</v>
      </c>
      <c r="L96" s="31"/>
      <c r="AU96" s="16" t="s">
        <v>105</v>
      </c>
    </row>
    <row r="97" spans="2:12" s="8" customFormat="1" ht="24.95" customHeight="1">
      <c r="B97" s="103"/>
      <c r="D97" s="104" t="s">
        <v>667</v>
      </c>
      <c r="E97" s="105"/>
      <c r="F97" s="105"/>
      <c r="G97" s="105"/>
      <c r="H97" s="105"/>
      <c r="I97" s="105"/>
      <c r="J97" s="106">
        <f>J120</f>
        <v>0</v>
      </c>
      <c r="L97" s="103"/>
    </row>
    <row r="98" spans="2:12" s="8" customFormat="1" ht="24.95" customHeight="1">
      <c r="B98" s="103"/>
      <c r="D98" s="104" t="s">
        <v>668</v>
      </c>
      <c r="E98" s="105"/>
      <c r="F98" s="105"/>
      <c r="G98" s="105"/>
      <c r="H98" s="105"/>
      <c r="I98" s="105"/>
      <c r="J98" s="106">
        <f>J128</f>
        <v>0</v>
      </c>
      <c r="L98" s="103"/>
    </row>
    <row r="99" spans="2:12" s="8" customFormat="1" ht="24.95" customHeight="1">
      <c r="B99" s="103"/>
      <c r="D99" s="104" t="s">
        <v>669</v>
      </c>
      <c r="E99" s="105"/>
      <c r="F99" s="105"/>
      <c r="G99" s="105"/>
      <c r="H99" s="105"/>
      <c r="I99" s="105"/>
      <c r="J99" s="106">
        <f>J136</f>
        <v>0</v>
      </c>
      <c r="L99" s="103"/>
    </row>
    <row r="100" spans="2:12" s="1" customFormat="1" ht="21.75" customHeight="1">
      <c r="B100" s="31"/>
      <c r="L100" s="31"/>
    </row>
    <row r="101" spans="2:12" s="1" customFormat="1" ht="6.95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31"/>
    </row>
    <row r="105" spans="2:12" s="1" customFormat="1" ht="6.95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31"/>
    </row>
    <row r="106" spans="2:12" s="1" customFormat="1" ht="24.95" customHeight="1">
      <c r="B106" s="31"/>
      <c r="C106" s="20" t="s">
        <v>122</v>
      </c>
      <c r="L106" s="31"/>
    </row>
    <row r="107" spans="2:12" s="1" customFormat="1" ht="6.95" customHeight="1">
      <c r="B107" s="31"/>
      <c r="L107" s="31"/>
    </row>
    <row r="108" spans="2:12" s="1" customFormat="1" ht="12" customHeight="1">
      <c r="B108" s="31"/>
      <c r="C108" s="26" t="s">
        <v>16</v>
      </c>
      <c r="L108" s="31"/>
    </row>
    <row r="109" spans="2:12" s="1" customFormat="1" ht="26.25" customHeight="1">
      <c r="B109" s="31"/>
      <c r="E109" s="228" t="str">
        <f>E7</f>
        <v>Bytový dům Mezilesí 2057/22 - Výměna stoupacího potrubí - II. etapa</v>
      </c>
      <c r="F109" s="229"/>
      <c r="G109" s="229"/>
      <c r="H109" s="229"/>
      <c r="L109" s="31"/>
    </row>
    <row r="110" spans="2:12" s="1" customFormat="1" ht="12" customHeight="1">
      <c r="B110" s="31"/>
      <c r="C110" s="26" t="s">
        <v>99</v>
      </c>
      <c r="L110" s="31"/>
    </row>
    <row r="111" spans="2:12" s="1" customFormat="1" ht="16.5" customHeight="1">
      <c r="B111" s="31"/>
      <c r="E111" s="218" t="str">
        <f>E9</f>
        <v>01.3 - SO 01.3 Elektroinstalace</v>
      </c>
      <c r="F111" s="227"/>
      <c r="G111" s="227"/>
      <c r="H111" s="227"/>
      <c r="L111" s="31"/>
    </row>
    <row r="112" spans="2:12" s="1" customFormat="1" ht="6.95" customHeight="1">
      <c r="B112" s="31"/>
      <c r="L112" s="31"/>
    </row>
    <row r="113" spans="2:65" s="1" customFormat="1" ht="12" customHeight="1">
      <c r="B113" s="31"/>
      <c r="C113" s="26" t="s">
        <v>20</v>
      </c>
      <c r="F113" s="24" t="str">
        <f>F12</f>
        <v xml:space="preserve"> </v>
      </c>
      <c r="I113" s="26" t="s">
        <v>22</v>
      </c>
      <c r="J113" s="51" t="str">
        <f>IF(J12="","",J12)</f>
        <v>15. 4. 2026</v>
      </c>
      <c r="L113" s="31"/>
    </row>
    <row r="114" spans="2:65" s="1" customFormat="1" ht="6.95" customHeight="1">
      <c r="B114" s="31"/>
      <c r="L114" s="31"/>
    </row>
    <row r="115" spans="2:65" s="1" customFormat="1" ht="15.2" customHeight="1">
      <c r="B115" s="31"/>
      <c r="C115" s="26" t="s">
        <v>24</v>
      </c>
      <c r="F115" s="24" t="str">
        <f>E15</f>
        <v xml:space="preserve"> </v>
      </c>
      <c r="I115" s="26" t="s">
        <v>29</v>
      </c>
      <c r="J115" s="29" t="str">
        <f>E21</f>
        <v xml:space="preserve"> </v>
      </c>
      <c r="L115" s="31"/>
    </row>
    <row r="116" spans="2:65" s="1" customFormat="1" ht="15.2" customHeight="1">
      <c r="B116" s="31"/>
      <c r="C116" s="26" t="s">
        <v>27</v>
      </c>
      <c r="F116" s="24" t="str">
        <f>IF(E18="","",E18)</f>
        <v>Vyplň údaj</v>
      </c>
      <c r="I116" s="26" t="s">
        <v>31</v>
      </c>
      <c r="J116" s="29" t="str">
        <f>E24</f>
        <v xml:space="preserve"> </v>
      </c>
      <c r="L116" s="31"/>
    </row>
    <row r="117" spans="2:65" s="1" customFormat="1" ht="10.35" customHeight="1">
      <c r="B117" s="31"/>
      <c r="L117" s="31"/>
    </row>
    <row r="118" spans="2:65" s="10" customFormat="1" ht="29.25" customHeight="1">
      <c r="B118" s="111"/>
      <c r="C118" s="112" t="s">
        <v>123</v>
      </c>
      <c r="D118" s="113" t="s">
        <v>58</v>
      </c>
      <c r="E118" s="113" t="s">
        <v>54</v>
      </c>
      <c r="F118" s="113" t="s">
        <v>55</v>
      </c>
      <c r="G118" s="113" t="s">
        <v>124</v>
      </c>
      <c r="H118" s="113" t="s">
        <v>125</v>
      </c>
      <c r="I118" s="113" t="s">
        <v>126</v>
      </c>
      <c r="J118" s="114" t="s">
        <v>103</v>
      </c>
      <c r="K118" s="115" t="s">
        <v>127</v>
      </c>
      <c r="L118" s="111"/>
      <c r="M118" s="58" t="s">
        <v>1</v>
      </c>
      <c r="N118" s="59" t="s">
        <v>37</v>
      </c>
      <c r="O118" s="59" t="s">
        <v>128</v>
      </c>
      <c r="P118" s="59" t="s">
        <v>129</v>
      </c>
      <c r="Q118" s="59" t="s">
        <v>130</v>
      </c>
      <c r="R118" s="59" t="s">
        <v>131</v>
      </c>
      <c r="S118" s="59" t="s">
        <v>132</v>
      </c>
      <c r="T118" s="60" t="s">
        <v>133</v>
      </c>
    </row>
    <row r="119" spans="2:65" s="1" customFormat="1" ht="22.9" customHeight="1">
      <c r="B119" s="31"/>
      <c r="C119" s="63" t="s">
        <v>134</v>
      </c>
      <c r="J119" s="116">
        <f>BK119</f>
        <v>0</v>
      </c>
      <c r="L119" s="31"/>
      <c r="M119" s="61"/>
      <c r="N119" s="52"/>
      <c r="O119" s="52"/>
      <c r="P119" s="117">
        <f>P120+P128+P136</f>
        <v>0</v>
      </c>
      <c r="Q119" s="52"/>
      <c r="R119" s="117">
        <f>R120+R128+R136</f>
        <v>0</v>
      </c>
      <c r="S119" s="52"/>
      <c r="T119" s="118">
        <f>T120+T128+T136</f>
        <v>0</v>
      </c>
      <c r="AT119" s="16" t="s">
        <v>72</v>
      </c>
      <c r="AU119" s="16" t="s">
        <v>105</v>
      </c>
      <c r="BK119" s="119">
        <f>BK120+BK128+BK136</f>
        <v>0</v>
      </c>
    </row>
    <row r="120" spans="2:65" s="11" customFormat="1" ht="25.9" customHeight="1">
      <c r="B120" s="120"/>
      <c r="D120" s="121" t="s">
        <v>72</v>
      </c>
      <c r="E120" s="122" t="s">
        <v>556</v>
      </c>
      <c r="F120" s="122" t="s">
        <v>670</v>
      </c>
      <c r="I120" s="123"/>
      <c r="J120" s="124">
        <f>BK120</f>
        <v>0</v>
      </c>
      <c r="L120" s="120"/>
      <c r="M120" s="125"/>
      <c r="P120" s="126">
        <f>SUM(P121:P127)</f>
        <v>0</v>
      </c>
      <c r="R120" s="126">
        <f>SUM(R121:R127)</f>
        <v>0</v>
      </c>
      <c r="T120" s="127">
        <f>SUM(T121:T127)</f>
        <v>0</v>
      </c>
      <c r="AR120" s="121" t="s">
        <v>81</v>
      </c>
      <c r="AT120" s="128" t="s">
        <v>72</v>
      </c>
      <c r="AU120" s="128" t="s">
        <v>73</v>
      </c>
      <c r="AY120" s="121" t="s">
        <v>137</v>
      </c>
      <c r="BK120" s="129">
        <f>SUM(BK121:BK127)</f>
        <v>0</v>
      </c>
    </row>
    <row r="121" spans="2:65" s="1" customFormat="1" ht="16.5" customHeight="1">
      <c r="B121" s="132"/>
      <c r="C121" s="133" t="s">
        <v>81</v>
      </c>
      <c r="D121" s="133" t="s">
        <v>140</v>
      </c>
      <c r="E121" s="134" t="s">
        <v>671</v>
      </c>
      <c r="F121" s="135" t="s">
        <v>672</v>
      </c>
      <c r="G121" s="136" t="s">
        <v>276</v>
      </c>
      <c r="H121" s="137">
        <v>140</v>
      </c>
      <c r="I121" s="138"/>
      <c r="J121" s="139">
        <f t="shared" ref="J121:J127" si="0">ROUND(I121*H121,2)</f>
        <v>0</v>
      </c>
      <c r="K121" s="140"/>
      <c r="L121" s="31"/>
      <c r="M121" s="141" t="s">
        <v>1</v>
      </c>
      <c r="N121" s="142" t="s">
        <v>39</v>
      </c>
      <c r="P121" s="143">
        <f t="shared" ref="P121:P127" si="1">O121*H121</f>
        <v>0</v>
      </c>
      <c r="Q121" s="143">
        <v>0</v>
      </c>
      <c r="R121" s="143">
        <f t="shared" ref="R121:R127" si="2">Q121*H121</f>
        <v>0</v>
      </c>
      <c r="S121" s="143">
        <v>0</v>
      </c>
      <c r="T121" s="144">
        <f t="shared" ref="T121:T127" si="3">S121*H121</f>
        <v>0</v>
      </c>
      <c r="AR121" s="145" t="s">
        <v>144</v>
      </c>
      <c r="AT121" s="145" t="s">
        <v>140</v>
      </c>
      <c r="AU121" s="145" t="s">
        <v>81</v>
      </c>
      <c r="AY121" s="16" t="s">
        <v>137</v>
      </c>
      <c r="BE121" s="146">
        <f t="shared" ref="BE121:BE127" si="4">IF(N121="základní",J121,0)</f>
        <v>0</v>
      </c>
      <c r="BF121" s="146">
        <f t="shared" ref="BF121:BF127" si="5">IF(N121="snížená",J121,0)</f>
        <v>0</v>
      </c>
      <c r="BG121" s="146">
        <f t="shared" ref="BG121:BG127" si="6">IF(N121="zákl. přenesená",J121,0)</f>
        <v>0</v>
      </c>
      <c r="BH121" s="146">
        <f t="shared" ref="BH121:BH127" si="7">IF(N121="sníž. přenesená",J121,0)</f>
        <v>0</v>
      </c>
      <c r="BI121" s="146">
        <f t="shared" ref="BI121:BI127" si="8">IF(N121="nulová",J121,0)</f>
        <v>0</v>
      </c>
      <c r="BJ121" s="16" t="s">
        <v>145</v>
      </c>
      <c r="BK121" s="146">
        <f t="shared" ref="BK121:BK127" si="9">ROUND(I121*H121,2)</f>
        <v>0</v>
      </c>
      <c r="BL121" s="16" t="s">
        <v>144</v>
      </c>
      <c r="BM121" s="145" t="s">
        <v>145</v>
      </c>
    </row>
    <row r="122" spans="2:65" s="1" customFormat="1" ht="16.5" customHeight="1">
      <c r="B122" s="132"/>
      <c r="C122" s="133" t="s">
        <v>145</v>
      </c>
      <c r="D122" s="133" t="s">
        <v>140</v>
      </c>
      <c r="E122" s="134" t="s">
        <v>673</v>
      </c>
      <c r="F122" s="135" t="s">
        <v>674</v>
      </c>
      <c r="G122" s="136" t="s">
        <v>276</v>
      </c>
      <c r="H122" s="137">
        <v>240</v>
      </c>
      <c r="I122" s="138"/>
      <c r="J122" s="139">
        <f t="shared" si="0"/>
        <v>0</v>
      </c>
      <c r="K122" s="140"/>
      <c r="L122" s="31"/>
      <c r="M122" s="141" t="s">
        <v>1</v>
      </c>
      <c r="N122" s="142" t="s">
        <v>39</v>
      </c>
      <c r="P122" s="143">
        <f t="shared" si="1"/>
        <v>0</v>
      </c>
      <c r="Q122" s="143">
        <v>0</v>
      </c>
      <c r="R122" s="143">
        <f t="shared" si="2"/>
        <v>0</v>
      </c>
      <c r="S122" s="143">
        <v>0</v>
      </c>
      <c r="T122" s="144">
        <f t="shared" si="3"/>
        <v>0</v>
      </c>
      <c r="AR122" s="145" t="s">
        <v>144</v>
      </c>
      <c r="AT122" s="145" t="s">
        <v>140</v>
      </c>
      <c r="AU122" s="145" t="s">
        <v>81</v>
      </c>
      <c r="AY122" s="16" t="s">
        <v>137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6" t="s">
        <v>145</v>
      </c>
      <c r="BK122" s="146">
        <f t="shared" si="9"/>
        <v>0</v>
      </c>
      <c r="BL122" s="16" t="s">
        <v>144</v>
      </c>
      <c r="BM122" s="145" t="s">
        <v>144</v>
      </c>
    </row>
    <row r="123" spans="2:65" s="1" customFormat="1" ht="16.5" customHeight="1">
      <c r="B123" s="132"/>
      <c r="C123" s="133" t="s">
        <v>138</v>
      </c>
      <c r="D123" s="133" t="s">
        <v>140</v>
      </c>
      <c r="E123" s="134" t="s">
        <v>675</v>
      </c>
      <c r="F123" s="135" t="s">
        <v>676</v>
      </c>
      <c r="G123" s="136" t="s">
        <v>155</v>
      </c>
      <c r="H123" s="137">
        <v>140</v>
      </c>
      <c r="I123" s="138"/>
      <c r="J123" s="139">
        <f t="shared" si="0"/>
        <v>0</v>
      </c>
      <c r="K123" s="140"/>
      <c r="L123" s="31"/>
      <c r="M123" s="141" t="s">
        <v>1</v>
      </c>
      <c r="N123" s="142" t="s">
        <v>39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144</v>
      </c>
      <c r="AT123" s="145" t="s">
        <v>140</v>
      </c>
      <c r="AU123" s="145" t="s">
        <v>81</v>
      </c>
      <c r="AY123" s="16" t="s">
        <v>137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6" t="s">
        <v>145</v>
      </c>
      <c r="BK123" s="146">
        <f t="shared" si="9"/>
        <v>0</v>
      </c>
      <c r="BL123" s="16" t="s">
        <v>144</v>
      </c>
      <c r="BM123" s="145" t="s">
        <v>151</v>
      </c>
    </row>
    <row r="124" spans="2:65" s="1" customFormat="1" ht="16.5" customHeight="1">
      <c r="B124" s="132"/>
      <c r="C124" s="133" t="s">
        <v>144</v>
      </c>
      <c r="D124" s="133" t="s">
        <v>140</v>
      </c>
      <c r="E124" s="134" t="s">
        <v>677</v>
      </c>
      <c r="F124" s="135" t="s">
        <v>678</v>
      </c>
      <c r="G124" s="136" t="s">
        <v>155</v>
      </c>
      <c r="H124" s="137">
        <v>100</v>
      </c>
      <c r="I124" s="138"/>
      <c r="J124" s="139">
        <f t="shared" si="0"/>
        <v>0</v>
      </c>
      <c r="K124" s="140"/>
      <c r="L124" s="31"/>
      <c r="M124" s="141" t="s">
        <v>1</v>
      </c>
      <c r="N124" s="142" t="s">
        <v>39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144</v>
      </c>
      <c r="AT124" s="145" t="s">
        <v>140</v>
      </c>
      <c r="AU124" s="145" t="s">
        <v>81</v>
      </c>
      <c r="AY124" s="16" t="s">
        <v>137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6" t="s">
        <v>145</v>
      </c>
      <c r="BK124" s="146">
        <f t="shared" si="9"/>
        <v>0</v>
      </c>
      <c r="BL124" s="16" t="s">
        <v>144</v>
      </c>
      <c r="BM124" s="145" t="s">
        <v>183</v>
      </c>
    </row>
    <row r="125" spans="2:65" s="1" customFormat="1" ht="16.5" customHeight="1">
      <c r="B125" s="132"/>
      <c r="C125" s="133" t="s">
        <v>168</v>
      </c>
      <c r="D125" s="133" t="s">
        <v>140</v>
      </c>
      <c r="E125" s="134" t="s">
        <v>679</v>
      </c>
      <c r="F125" s="135" t="s">
        <v>680</v>
      </c>
      <c r="G125" s="136" t="s">
        <v>155</v>
      </c>
      <c r="H125" s="137">
        <v>24</v>
      </c>
      <c r="I125" s="138"/>
      <c r="J125" s="139">
        <f t="shared" si="0"/>
        <v>0</v>
      </c>
      <c r="K125" s="140"/>
      <c r="L125" s="31"/>
      <c r="M125" s="141" t="s">
        <v>1</v>
      </c>
      <c r="N125" s="142" t="s">
        <v>39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144</v>
      </c>
      <c r="AT125" s="145" t="s">
        <v>140</v>
      </c>
      <c r="AU125" s="145" t="s">
        <v>81</v>
      </c>
      <c r="AY125" s="16" t="s">
        <v>137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6" t="s">
        <v>145</v>
      </c>
      <c r="BK125" s="146">
        <f t="shared" si="9"/>
        <v>0</v>
      </c>
      <c r="BL125" s="16" t="s">
        <v>144</v>
      </c>
      <c r="BM125" s="145" t="s">
        <v>8</v>
      </c>
    </row>
    <row r="126" spans="2:65" s="1" customFormat="1" ht="16.5" customHeight="1">
      <c r="B126" s="132"/>
      <c r="C126" s="133" t="s">
        <v>151</v>
      </c>
      <c r="D126" s="133" t="s">
        <v>140</v>
      </c>
      <c r="E126" s="134" t="s">
        <v>681</v>
      </c>
      <c r="F126" s="135" t="s">
        <v>682</v>
      </c>
      <c r="G126" s="136" t="s">
        <v>155</v>
      </c>
      <c r="H126" s="137">
        <v>75</v>
      </c>
      <c r="I126" s="138"/>
      <c r="J126" s="139">
        <f t="shared" si="0"/>
        <v>0</v>
      </c>
      <c r="K126" s="140"/>
      <c r="L126" s="31"/>
      <c r="M126" s="141" t="s">
        <v>1</v>
      </c>
      <c r="N126" s="142" t="s">
        <v>39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144</v>
      </c>
      <c r="AT126" s="145" t="s">
        <v>140</v>
      </c>
      <c r="AU126" s="145" t="s">
        <v>81</v>
      </c>
      <c r="AY126" s="16" t="s">
        <v>137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6" t="s">
        <v>145</v>
      </c>
      <c r="BK126" s="146">
        <f t="shared" si="9"/>
        <v>0</v>
      </c>
      <c r="BL126" s="16" t="s">
        <v>144</v>
      </c>
      <c r="BM126" s="145" t="s">
        <v>213</v>
      </c>
    </row>
    <row r="127" spans="2:65" s="1" customFormat="1" ht="16.5" customHeight="1">
      <c r="B127" s="132"/>
      <c r="C127" s="133" t="s">
        <v>178</v>
      </c>
      <c r="D127" s="133" t="s">
        <v>140</v>
      </c>
      <c r="E127" s="134" t="s">
        <v>683</v>
      </c>
      <c r="F127" s="135" t="s">
        <v>684</v>
      </c>
      <c r="G127" s="136" t="s">
        <v>410</v>
      </c>
      <c r="H127" s="179"/>
      <c r="I127" s="138"/>
      <c r="J127" s="139">
        <f t="shared" si="0"/>
        <v>0</v>
      </c>
      <c r="K127" s="140"/>
      <c r="L127" s="31"/>
      <c r="M127" s="141" t="s">
        <v>1</v>
      </c>
      <c r="N127" s="142" t="s">
        <v>39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144</v>
      </c>
      <c r="AT127" s="145" t="s">
        <v>140</v>
      </c>
      <c r="AU127" s="145" t="s">
        <v>81</v>
      </c>
      <c r="AY127" s="16" t="s">
        <v>137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6" t="s">
        <v>145</v>
      </c>
      <c r="BK127" s="146">
        <f t="shared" si="9"/>
        <v>0</v>
      </c>
      <c r="BL127" s="16" t="s">
        <v>144</v>
      </c>
      <c r="BM127" s="145" t="s">
        <v>225</v>
      </c>
    </row>
    <row r="128" spans="2:65" s="11" customFormat="1" ht="25.9" customHeight="1">
      <c r="B128" s="120"/>
      <c r="D128" s="121" t="s">
        <v>72</v>
      </c>
      <c r="E128" s="122" t="s">
        <v>577</v>
      </c>
      <c r="F128" s="122" t="s">
        <v>685</v>
      </c>
      <c r="I128" s="123"/>
      <c r="J128" s="124">
        <f>BK128</f>
        <v>0</v>
      </c>
      <c r="L128" s="120"/>
      <c r="M128" s="125"/>
      <c r="P128" s="126">
        <f>SUM(P129:P135)</f>
        <v>0</v>
      </c>
      <c r="R128" s="126">
        <f>SUM(R129:R135)</f>
        <v>0</v>
      </c>
      <c r="T128" s="127">
        <f>SUM(T129:T135)</f>
        <v>0</v>
      </c>
      <c r="AR128" s="121" t="s">
        <v>81</v>
      </c>
      <c r="AT128" s="128" t="s">
        <v>72</v>
      </c>
      <c r="AU128" s="128" t="s">
        <v>73</v>
      </c>
      <c r="AY128" s="121" t="s">
        <v>137</v>
      </c>
      <c r="BK128" s="129">
        <f>SUM(BK129:BK135)</f>
        <v>0</v>
      </c>
    </row>
    <row r="129" spans="2:65" s="1" customFormat="1" ht="16.5" customHeight="1">
      <c r="B129" s="132"/>
      <c r="C129" s="133" t="s">
        <v>183</v>
      </c>
      <c r="D129" s="133" t="s">
        <v>140</v>
      </c>
      <c r="E129" s="134" t="s">
        <v>686</v>
      </c>
      <c r="F129" s="135" t="s">
        <v>687</v>
      </c>
      <c r="G129" s="136" t="s">
        <v>155</v>
      </c>
      <c r="H129" s="137">
        <v>24</v>
      </c>
      <c r="I129" s="138"/>
      <c r="J129" s="139">
        <f t="shared" ref="J129:J135" si="10">ROUND(I129*H129,2)</f>
        <v>0</v>
      </c>
      <c r="K129" s="140"/>
      <c r="L129" s="31"/>
      <c r="M129" s="141" t="s">
        <v>1</v>
      </c>
      <c r="N129" s="142" t="s">
        <v>39</v>
      </c>
      <c r="P129" s="143">
        <f t="shared" ref="P129:P135" si="11">O129*H129</f>
        <v>0</v>
      </c>
      <c r="Q129" s="143">
        <v>0</v>
      </c>
      <c r="R129" s="143">
        <f t="shared" ref="R129:R135" si="12">Q129*H129</f>
        <v>0</v>
      </c>
      <c r="S129" s="143">
        <v>0</v>
      </c>
      <c r="T129" s="144">
        <f t="shared" ref="T129:T135" si="13">S129*H129</f>
        <v>0</v>
      </c>
      <c r="AR129" s="145" t="s">
        <v>144</v>
      </c>
      <c r="AT129" s="145" t="s">
        <v>140</v>
      </c>
      <c r="AU129" s="145" t="s">
        <v>81</v>
      </c>
      <c r="AY129" s="16" t="s">
        <v>137</v>
      </c>
      <c r="BE129" s="146">
        <f t="shared" ref="BE129:BE135" si="14">IF(N129="základní",J129,0)</f>
        <v>0</v>
      </c>
      <c r="BF129" s="146">
        <f t="shared" ref="BF129:BF135" si="15">IF(N129="snížená",J129,0)</f>
        <v>0</v>
      </c>
      <c r="BG129" s="146">
        <f t="shared" ref="BG129:BG135" si="16">IF(N129="zákl. přenesená",J129,0)</f>
        <v>0</v>
      </c>
      <c r="BH129" s="146">
        <f t="shared" ref="BH129:BH135" si="17">IF(N129="sníž. přenesená",J129,0)</f>
        <v>0</v>
      </c>
      <c r="BI129" s="146">
        <f t="shared" ref="BI129:BI135" si="18">IF(N129="nulová",J129,0)</f>
        <v>0</v>
      </c>
      <c r="BJ129" s="16" t="s">
        <v>145</v>
      </c>
      <c r="BK129" s="146">
        <f t="shared" ref="BK129:BK135" si="19">ROUND(I129*H129,2)</f>
        <v>0</v>
      </c>
      <c r="BL129" s="16" t="s">
        <v>144</v>
      </c>
      <c r="BM129" s="145" t="s">
        <v>235</v>
      </c>
    </row>
    <row r="130" spans="2:65" s="1" customFormat="1" ht="16.5" customHeight="1">
      <c r="B130" s="132"/>
      <c r="C130" s="133" t="s">
        <v>188</v>
      </c>
      <c r="D130" s="133" t="s">
        <v>140</v>
      </c>
      <c r="E130" s="134" t="s">
        <v>688</v>
      </c>
      <c r="F130" s="135" t="s">
        <v>689</v>
      </c>
      <c r="G130" s="136" t="s">
        <v>155</v>
      </c>
      <c r="H130" s="137">
        <v>24</v>
      </c>
      <c r="I130" s="138"/>
      <c r="J130" s="139">
        <f t="shared" si="10"/>
        <v>0</v>
      </c>
      <c r="K130" s="140"/>
      <c r="L130" s="31"/>
      <c r="M130" s="141" t="s">
        <v>1</v>
      </c>
      <c r="N130" s="142" t="s">
        <v>39</v>
      </c>
      <c r="P130" s="143">
        <f t="shared" si="11"/>
        <v>0</v>
      </c>
      <c r="Q130" s="143">
        <v>0</v>
      </c>
      <c r="R130" s="143">
        <f t="shared" si="12"/>
        <v>0</v>
      </c>
      <c r="S130" s="143">
        <v>0</v>
      </c>
      <c r="T130" s="144">
        <f t="shared" si="13"/>
        <v>0</v>
      </c>
      <c r="AR130" s="145" t="s">
        <v>144</v>
      </c>
      <c r="AT130" s="145" t="s">
        <v>140</v>
      </c>
      <c r="AU130" s="145" t="s">
        <v>81</v>
      </c>
      <c r="AY130" s="16" t="s">
        <v>137</v>
      </c>
      <c r="BE130" s="146">
        <f t="shared" si="14"/>
        <v>0</v>
      </c>
      <c r="BF130" s="146">
        <f t="shared" si="15"/>
        <v>0</v>
      </c>
      <c r="BG130" s="146">
        <f t="shared" si="16"/>
        <v>0</v>
      </c>
      <c r="BH130" s="146">
        <f t="shared" si="17"/>
        <v>0</v>
      </c>
      <c r="BI130" s="146">
        <f t="shared" si="18"/>
        <v>0</v>
      </c>
      <c r="BJ130" s="16" t="s">
        <v>145</v>
      </c>
      <c r="BK130" s="146">
        <f t="shared" si="19"/>
        <v>0</v>
      </c>
      <c r="BL130" s="16" t="s">
        <v>144</v>
      </c>
      <c r="BM130" s="145" t="s">
        <v>243</v>
      </c>
    </row>
    <row r="131" spans="2:65" s="1" customFormat="1" ht="16.5" customHeight="1">
      <c r="B131" s="132"/>
      <c r="C131" s="133" t="s">
        <v>193</v>
      </c>
      <c r="D131" s="133" t="s">
        <v>140</v>
      </c>
      <c r="E131" s="134" t="s">
        <v>690</v>
      </c>
      <c r="F131" s="135" t="s">
        <v>691</v>
      </c>
      <c r="G131" s="136" t="s">
        <v>155</v>
      </c>
      <c r="H131" s="137">
        <v>24</v>
      </c>
      <c r="I131" s="138"/>
      <c r="J131" s="139">
        <f t="shared" si="10"/>
        <v>0</v>
      </c>
      <c r="K131" s="140"/>
      <c r="L131" s="31"/>
      <c r="M131" s="141" t="s">
        <v>1</v>
      </c>
      <c r="N131" s="142" t="s">
        <v>39</v>
      </c>
      <c r="P131" s="143">
        <f t="shared" si="11"/>
        <v>0</v>
      </c>
      <c r="Q131" s="143">
        <v>0</v>
      </c>
      <c r="R131" s="143">
        <f t="shared" si="12"/>
        <v>0</v>
      </c>
      <c r="S131" s="143">
        <v>0</v>
      </c>
      <c r="T131" s="144">
        <f t="shared" si="13"/>
        <v>0</v>
      </c>
      <c r="AR131" s="145" t="s">
        <v>144</v>
      </c>
      <c r="AT131" s="145" t="s">
        <v>140</v>
      </c>
      <c r="AU131" s="145" t="s">
        <v>81</v>
      </c>
      <c r="AY131" s="16" t="s">
        <v>137</v>
      </c>
      <c r="BE131" s="146">
        <f t="shared" si="14"/>
        <v>0</v>
      </c>
      <c r="BF131" s="146">
        <f t="shared" si="15"/>
        <v>0</v>
      </c>
      <c r="BG131" s="146">
        <f t="shared" si="16"/>
        <v>0</v>
      </c>
      <c r="BH131" s="146">
        <f t="shared" si="17"/>
        <v>0</v>
      </c>
      <c r="BI131" s="146">
        <f t="shared" si="18"/>
        <v>0</v>
      </c>
      <c r="BJ131" s="16" t="s">
        <v>145</v>
      </c>
      <c r="BK131" s="146">
        <f t="shared" si="19"/>
        <v>0</v>
      </c>
      <c r="BL131" s="16" t="s">
        <v>144</v>
      </c>
      <c r="BM131" s="145" t="s">
        <v>250</v>
      </c>
    </row>
    <row r="132" spans="2:65" s="1" customFormat="1" ht="16.5" customHeight="1">
      <c r="B132" s="132"/>
      <c r="C132" s="133" t="s">
        <v>197</v>
      </c>
      <c r="D132" s="133" t="s">
        <v>140</v>
      </c>
      <c r="E132" s="134" t="s">
        <v>692</v>
      </c>
      <c r="F132" s="135" t="s">
        <v>693</v>
      </c>
      <c r="G132" s="136" t="s">
        <v>276</v>
      </c>
      <c r="H132" s="137">
        <v>96</v>
      </c>
      <c r="I132" s="138"/>
      <c r="J132" s="139">
        <f t="shared" si="10"/>
        <v>0</v>
      </c>
      <c r="K132" s="140"/>
      <c r="L132" s="31"/>
      <c r="M132" s="141" t="s">
        <v>1</v>
      </c>
      <c r="N132" s="142" t="s">
        <v>39</v>
      </c>
      <c r="P132" s="143">
        <f t="shared" si="11"/>
        <v>0</v>
      </c>
      <c r="Q132" s="143">
        <v>0</v>
      </c>
      <c r="R132" s="143">
        <f t="shared" si="12"/>
        <v>0</v>
      </c>
      <c r="S132" s="143">
        <v>0</v>
      </c>
      <c r="T132" s="144">
        <f t="shared" si="13"/>
        <v>0</v>
      </c>
      <c r="AR132" s="145" t="s">
        <v>144</v>
      </c>
      <c r="AT132" s="145" t="s">
        <v>140</v>
      </c>
      <c r="AU132" s="145" t="s">
        <v>81</v>
      </c>
      <c r="AY132" s="16" t="s">
        <v>137</v>
      </c>
      <c r="BE132" s="146">
        <f t="shared" si="14"/>
        <v>0</v>
      </c>
      <c r="BF132" s="146">
        <f t="shared" si="15"/>
        <v>0</v>
      </c>
      <c r="BG132" s="146">
        <f t="shared" si="16"/>
        <v>0</v>
      </c>
      <c r="BH132" s="146">
        <f t="shared" si="17"/>
        <v>0</v>
      </c>
      <c r="BI132" s="146">
        <f t="shared" si="18"/>
        <v>0</v>
      </c>
      <c r="BJ132" s="16" t="s">
        <v>145</v>
      </c>
      <c r="BK132" s="146">
        <f t="shared" si="19"/>
        <v>0</v>
      </c>
      <c r="BL132" s="16" t="s">
        <v>144</v>
      </c>
      <c r="BM132" s="145" t="s">
        <v>258</v>
      </c>
    </row>
    <row r="133" spans="2:65" s="1" customFormat="1" ht="16.5" customHeight="1">
      <c r="B133" s="132"/>
      <c r="C133" s="133" t="s">
        <v>8</v>
      </c>
      <c r="D133" s="133" t="s">
        <v>140</v>
      </c>
      <c r="E133" s="134" t="s">
        <v>694</v>
      </c>
      <c r="F133" s="135" t="s">
        <v>695</v>
      </c>
      <c r="G133" s="136" t="s">
        <v>276</v>
      </c>
      <c r="H133" s="137">
        <v>96</v>
      </c>
      <c r="I133" s="138"/>
      <c r="J133" s="139">
        <f t="shared" si="10"/>
        <v>0</v>
      </c>
      <c r="K133" s="140"/>
      <c r="L133" s="31"/>
      <c r="M133" s="141" t="s">
        <v>1</v>
      </c>
      <c r="N133" s="142" t="s">
        <v>39</v>
      </c>
      <c r="P133" s="143">
        <f t="shared" si="11"/>
        <v>0</v>
      </c>
      <c r="Q133" s="143">
        <v>0</v>
      </c>
      <c r="R133" s="143">
        <f t="shared" si="12"/>
        <v>0</v>
      </c>
      <c r="S133" s="143">
        <v>0</v>
      </c>
      <c r="T133" s="144">
        <f t="shared" si="13"/>
        <v>0</v>
      </c>
      <c r="AR133" s="145" t="s">
        <v>144</v>
      </c>
      <c r="AT133" s="145" t="s">
        <v>140</v>
      </c>
      <c r="AU133" s="145" t="s">
        <v>81</v>
      </c>
      <c r="AY133" s="16" t="s">
        <v>137</v>
      </c>
      <c r="BE133" s="146">
        <f t="shared" si="14"/>
        <v>0</v>
      </c>
      <c r="BF133" s="146">
        <f t="shared" si="15"/>
        <v>0</v>
      </c>
      <c r="BG133" s="146">
        <f t="shared" si="16"/>
        <v>0</v>
      </c>
      <c r="BH133" s="146">
        <f t="shared" si="17"/>
        <v>0</v>
      </c>
      <c r="BI133" s="146">
        <f t="shared" si="18"/>
        <v>0</v>
      </c>
      <c r="BJ133" s="16" t="s">
        <v>145</v>
      </c>
      <c r="BK133" s="146">
        <f t="shared" si="19"/>
        <v>0</v>
      </c>
      <c r="BL133" s="16" t="s">
        <v>144</v>
      </c>
      <c r="BM133" s="145" t="s">
        <v>268</v>
      </c>
    </row>
    <row r="134" spans="2:65" s="1" customFormat="1" ht="16.5" customHeight="1">
      <c r="B134" s="132"/>
      <c r="C134" s="133" t="s">
        <v>207</v>
      </c>
      <c r="D134" s="133" t="s">
        <v>140</v>
      </c>
      <c r="E134" s="134" t="s">
        <v>696</v>
      </c>
      <c r="F134" s="135" t="s">
        <v>697</v>
      </c>
      <c r="G134" s="136" t="s">
        <v>276</v>
      </c>
      <c r="H134" s="137">
        <v>48</v>
      </c>
      <c r="I134" s="138"/>
      <c r="J134" s="139">
        <f t="shared" si="10"/>
        <v>0</v>
      </c>
      <c r="K134" s="140"/>
      <c r="L134" s="31"/>
      <c r="M134" s="141" t="s">
        <v>1</v>
      </c>
      <c r="N134" s="142" t="s">
        <v>39</v>
      </c>
      <c r="P134" s="143">
        <f t="shared" si="11"/>
        <v>0</v>
      </c>
      <c r="Q134" s="143">
        <v>0</v>
      </c>
      <c r="R134" s="143">
        <f t="shared" si="12"/>
        <v>0</v>
      </c>
      <c r="S134" s="143">
        <v>0</v>
      </c>
      <c r="T134" s="144">
        <f t="shared" si="13"/>
        <v>0</v>
      </c>
      <c r="AR134" s="145" t="s">
        <v>144</v>
      </c>
      <c r="AT134" s="145" t="s">
        <v>140</v>
      </c>
      <c r="AU134" s="145" t="s">
        <v>81</v>
      </c>
      <c r="AY134" s="16" t="s">
        <v>137</v>
      </c>
      <c r="BE134" s="146">
        <f t="shared" si="14"/>
        <v>0</v>
      </c>
      <c r="BF134" s="146">
        <f t="shared" si="15"/>
        <v>0</v>
      </c>
      <c r="BG134" s="146">
        <f t="shared" si="16"/>
        <v>0</v>
      </c>
      <c r="BH134" s="146">
        <f t="shared" si="17"/>
        <v>0</v>
      </c>
      <c r="BI134" s="146">
        <f t="shared" si="18"/>
        <v>0</v>
      </c>
      <c r="BJ134" s="16" t="s">
        <v>145</v>
      </c>
      <c r="BK134" s="146">
        <f t="shared" si="19"/>
        <v>0</v>
      </c>
      <c r="BL134" s="16" t="s">
        <v>144</v>
      </c>
      <c r="BM134" s="145" t="s">
        <v>279</v>
      </c>
    </row>
    <row r="135" spans="2:65" s="1" customFormat="1" ht="16.5" customHeight="1">
      <c r="B135" s="132"/>
      <c r="C135" s="133" t="s">
        <v>213</v>
      </c>
      <c r="D135" s="133" t="s">
        <v>140</v>
      </c>
      <c r="E135" s="134" t="s">
        <v>698</v>
      </c>
      <c r="F135" s="135" t="s">
        <v>684</v>
      </c>
      <c r="G135" s="136" t="s">
        <v>410</v>
      </c>
      <c r="H135" s="179"/>
      <c r="I135" s="138"/>
      <c r="J135" s="139">
        <f t="shared" si="10"/>
        <v>0</v>
      </c>
      <c r="K135" s="140"/>
      <c r="L135" s="31"/>
      <c r="M135" s="141" t="s">
        <v>1</v>
      </c>
      <c r="N135" s="142" t="s">
        <v>39</v>
      </c>
      <c r="P135" s="143">
        <f t="shared" si="11"/>
        <v>0</v>
      </c>
      <c r="Q135" s="143">
        <v>0</v>
      </c>
      <c r="R135" s="143">
        <f t="shared" si="12"/>
        <v>0</v>
      </c>
      <c r="S135" s="143">
        <v>0</v>
      </c>
      <c r="T135" s="144">
        <f t="shared" si="13"/>
        <v>0</v>
      </c>
      <c r="AR135" s="145" t="s">
        <v>144</v>
      </c>
      <c r="AT135" s="145" t="s">
        <v>140</v>
      </c>
      <c r="AU135" s="145" t="s">
        <v>81</v>
      </c>
      <c r="AY135" s="16" t="s">
        <v>137</v>
      </c>
      <c r="BE135" s="146">
        <f t="shared" si="14"/>
        <v>0</v>
      </c>
      <c r="BF135" s="146">
        <f t="shared" si="15"/>
        <v>0</v>
      </c>
      <c r="BG135" s="146">
        <f t="shared" si="16"/>
        <v>0</v>
      </c>
      <c r="BH135" s="146">
        <f t="shared" si="17"/>
        <v>0</v>
      </c>
      <c r="BI135" s="146">
        <f t="shared" si="18"/>
        <v>0</v>
      </c>
      <c r="BJ135" s="16" t="s">
        <v>145</v>
      </c>
      <c r="BK135" s="146">
        <f t="shared" si="19"/>
        <v>0</v>
      </c>
      <c r="BL135" s="16" t="s">
        <v>144</v>
      </c>
      <c r="BM135" s="145" t="s">
        <v>288</v>
      </c>
    </row>
    <row r="136" spans="2:65" s="11" customFormat="1" ht="25.9" customHeight="1">
      <c r="B136" s="120"/>
      <c r="D136" s="121" t="s">
        <v>72</v>
      </c>
      <c r="E136" s="122" t="s">
        <v>619</v>
      </c>
      <c r="F136" s="122" t="s">
        <v>699</v>
      </c>
      <c r="I136" s="123"/>
      <c r="J136" s="124">
        <f>BK136</f>
        <v>0</v>
      </c>
      <c r="L136" s="120"/>
      <c r="M136" s="125"/>
      <c r="P136" s="126">
        <f>P137</f>
        <v>0</v>
      </c>
      <c r="R136" s="126">
        <f>R137</f>
        <v>0</v>
      </c>
      <c r="T136" s="127">
        <f>T137</f>
        <v>0</v>
      </c>
      <c r="AR136" s="121" t="s">
        <v>81</v>
      </c>
      <c r="AT136" s="128" t="s">
        <v>72</v>
      </c>
      <c r="AU136" s="128" t="s">
        <v>73</v>
      </c>
      <c r="AY136" s="121" t="s">
        <v>137</v>
      </c>
      <c r="BK136" s="129">
        <f>BK137</f>
        <v>0</v>
      </c>
    </row>
    <row r="137" spans="2:65" s="1" customFormat="1" ht="16.5" customHeight="1">
      <c r="B137" s="132"/>
      <c r="C137" s="133" t="s">
        <v>219</v>
      </c>
      <c r="D137" s="133" t="s">
        <v>140</v>
      </c>
      <c r="E137" s="134" t="s">
        <v>700</v>
      </c>
      <c r="F137" s="135" t="s">
        <v>701</v>
      </c>
      <c r="G137" s="136" t="s">
        <v>205</v>
      </c>
      <c r="H137" s="137">
        <v>1</v>
      </c>
      <c r="I137" s="138"/>
      <c r="J137" s="139">
        <f>ROUND(I137*H137,2)</f>
        <v>0</v>
      </c>
      <c r="K137" s="140"/>
      <c r="L137" s="31"/>
      <c r="M137" s="183" t="s">
        <v>1</v>
      </c>
      <c r="N137" s="184" t="s">
        <v>39</v>
      </c>
      <c r="O137" s="185"/>
      <c r="P137" s="186">
        <f>O137*H137</f>
        <v>0</v>
      </c>
      <c r="Q137" s="186">
        <v>0</v>
      </c>
      <c r="R137" s="186">
        <f>Q137*H137</f>
        <v>0</v>
      </c>
      <c r="S137" s="186">
        <v>0</v>
      </c>
      <c r="T137" s="187">
        <f>S137*H137</f>
        <v>0</v>
      </c>
      <c r="AR137" s="145" t="s">
        <v>144</v>
      </c>
      <c r="AT137" s="145" t="s">
        <v>140</v>
      </c>
      <c r="AU137" s="145" t="s">
        <v>81</v>
      </c>
      <c r="AY137" s="16" t="s">
        <v>137</v>
      </c>
      <c r="BE137" s="146">
        <f>IF(N137="základní",J137,0)</f>
        <v>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6" t="s">
        <v>145</v>
      </c>
      <c r="BK137" s="146">
        <f>ROUND(I137*H137,2)</f>
        <v>0</v>
      </c>
      <c r="BL137" s="16" t="s">
        <v>144</v>
      </c>
      <c r="BM137" s="145" t="s">
        <v>324</v>
      </c>
    </row>
    <row r="138" spans="2:65" s="1" customFormat="1" ht="6.95" customHeight="1">
      <c r="B138" s="43"/>
      <c r="C138" s="44"/>
      <c r="D138" s="44"/>
      <c r="E138" s="44"/>
      <c r="F138" s="44"/>
      <c r="G138" s="44"/>
      <c r="H138" s="44"/>
      <c r="I138" s="44"/>
      <c r="J138" s="44"/>
      <c r="K138" s="44"/>
      <c r="L138" s="31"/>
    </row>
  </sheetData>
  <autoFilter ref="C118:K137" xr:uid="{00000000-0009-0000-0000-000003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68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8" t="s">
        <v>5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6" t="s">
        <v>91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98</v>
      </c>
      <c r="L4" s="19"/>
      <c r="M4" s="87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28" t="str">
        <f>'Rekapitulace stavby'!K6</f>
        <v>Bytový dům Mezilesí 2057/22 - Výměna stoupacího potrubí - II. etapa</v>
      </c>
      <c r="F7" s="229"/>
      <c r="G7" s="229"/>
      <c r="H7" s="229"/>
      <c r="L7" s="19"/>
    </row>
    <row r="8" spans="2:46" s="1" customFormat="1" ht="12" customHeight="1">
      <c r="B8" s="31"/>
      <c r="D8" s="26" t="s">
        <v>99</v>
      </c>
      <c r="L8" s="31"/>
    </row>
    <row r="9" spans="2:46" s="1" customFormat="1" ht="16.5" customHeight="1">
      <c r="B9" s="31"/>
      <c r="E9" s="218" t="s">
        <v>702</v>
      </c>
      <c r="F9" s="227"/>
      <c r="G9" s="227"/>
      <c r="H9" s="227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15. 4. 2026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0" t="str">
        <f>'Rekapitulace stavby'!E14</f>
        <v>Vyplň údaj</v>
      </c>
      <c r="F18" s="200"/>
      <c r="G18" s="200"/>
      <c r="H18" s="200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204" t="s">
        <v>1</v>
      </c>
      <c r="F27" s="204"/>
      <c r="G27" s="204"/>
      <c r="H27" s="204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ROUND(J121,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ROUND((SUM(BE121:BE167)),  2)</f>
        <v>0</v>
      </c>
      <c r="I33" s="91">
        <v>0.21</v>
      </c>
      <c r="J33" s="90">
        <f>ROUND(((SUM(BE121:BE167))*I33),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ROUND((SUM(BF121:BF167)),  2)</f>
        <v>0</v>
      </c>
      <c r="I34" s="91">
        <v>0.12</v>
      </c>
      <c r="J34" s="90">
        <f>ROUND(((SUM(BF121:BF167))*I34),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ROUND((SUM(BG121:BG167)),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ROUND((SUM(BH121:BH167)),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ROUND((SUM(BI121:BI167)),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101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28" t="str">
        <f>E7</f>
        <v>Bytový dům Mezilesí 2057/22 - Výměna stoupacího potrubí - II. etapa</v>
      </c>
      <c r="F85" s="229"/>
      <c r="G85" s="229"/>
      <c r="H85" s="229"/>
      <c r="L85" s="31"/>
    </row>
    <row r="86" spans="2:47" s="1" customFormat="1" ht="12" customHeight="1">
      <c r="B86" s="31"/>
      <c r="C86" s="26" t="s">
        <v>99</v>
      </c>
      <c r="L86" s="31"/>
    </row>
    <row r="87" spans="2:47" s="1" customFormat="1" ht="16.5" customHeight="1">
      <c r="B87" s="31"/>
      <c r="E87" s="218" t="str">
        <f>E9</f>
        <v>01.4 - SO 01.4 VZT</v>
      </c>
      <c r="F87" s="227"/>
      <c r="G87" s="227"/>
      <c r="H87" s="227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15. 4. 2026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102</v>
      </c>
      <c r="D94" s="92"/>
      <c r="E94" s="92"/>
      <c r="F94" s="92"/>
      <c r="G94" s="92"/>
      <c r="H94" s="92"/>
      <c r="I94" s="92"/>
      <c r="J94" s="101" t="s">
        <v>103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104</v>
      </c>
      <c r="J96" s="65">
        <f>J121</f>
        <v>0</v>
      </c>
      <c r="L96" s="31"/>
      <c r="AU96" s="16" t="s">
        <v>105</v>
      </c>
    </row>
    <row r="97" spans="2:12" s="8" customFormat="1" ht="24.95" customHeight="1">
      <c r="B97" s="103"/>
      <c r="D97" s="104" t="s">
        <v>703</v>
      </c>
      <c r="E97" s="105"/>
      <c r="F97" s="105"/>
      <c r="G97" s="105"/>
      <c r="H97" s="105"/>
      <c r="I97" s="105"/>
      <c r="J97" s="106">
        <f>J122</f>
        <v>0</v>
      </c>
      <c r="L97" s="103"/>
    </row>
    <row r="98" spans="2:12" s="8" customFormat="1" ht="24.95" customHeight="1">
      <c r="B98" s="103"/>
      <c r="D98" s="104" t="s">
        <v>704</v>
      </c>
      <c r="E98" s="105"/>
      <c r="F98" s="105"/>
      <c r="G98" s="105"/>
      <c r="H98" s="105"/>
      <c r="I98" s="105"/>
      <c r="J98" s="106">
        <f>J142</f>
        <v>0</v>
      </c>
      <c r="L98" s="103"/>
    </row>
    <row r="99" spans="2:12" s="9" customFormat="1" ht="19.899999999999999" customHeight="1">
      <c r="B99" s="107"/>
      <c r="D99" s="108" t="s">
        <v>705</v>
      </c>
      <c r="E99" s="109"/>
      <c r="F99" s="109"/>
      <c r="G99" s="109"/>
      <c r="H99" s="109"/>
      <c r="I99" s="109"/>
      <c r="J99" s="110">
        <f>J157</f>
        <v>0</v>
      </c>
      <c r="L99" s="107"/>
    </row>
    <row r="100" spans="2:12" s="8" customFormat="1" ht="24.95" customHeight="1">
      <c r="B100" s="103"/>
      <c r="D100" s="104" t="s">
        <v>706</v>
      </c>
      <c r="E100" s="105"/>
      <c r="F100" s="105"/>
      <c r="G100" s="105"/>
      <c r="H100" s="105"/>
      <c r="I100" s="105"/>
      <c r="J100" s="106">
        <f>J161</f>
        <v>0</v>
      </c>
      <c r="L100" s="103"/>
    </row>
    <row r="101" spans="2:12" s="8" customFormat="1" ht="24.95" customHeight="1">
      <c r="B101" s="103"/>
      <c r="D101" s="104" t="s">
        <v>707</v>
      </c>
      <c r="E101" s="105"/>
      <c r="F101" s="105"/>
      <c r="G101" s="105"/>
      <c r="H101" s="105"/>
      <c r="I101" s="105"/>
      <c r="J101" s="106">
        <f>J165</f>
        <v>0</v>
      </c>
      <c r="L101" s="103"/>
    </row>
    <row r="102" spans="2:12" s="1" customFormat="1" ht="21.75" customHeight="1">
      <c r="B102" s="31"/>
      <c r="L102" s="31"/>
    </row>
    <row r="103" spans="2:12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1"/>
    </row>
    <row r="107" spans="2:12" s="1" customFormat="1" ht="6.95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31"/>
    </row>
    <row r="108" spans="2:12" s="1" customFormat="1" ht="24.95" customHeight="1">
      <c r="B108" s="31"/>
      <c r="C108" s="20" t="s">
        <v>122</v>
      </c>
      <c r="L108" s="31"/>
    </row>
    <row r="109" spans="2:12" s="1" customFormat="1" ht="6.95" customHeight="1">
      <c r="B109" s="31"/>
      <c r="L109" s="31"/>
    </row>
    <row r="110" spans="2:12" s="1" customFormat="1" ht="12" customHeight="1">
      <c r="B110" s="31"/>
      <c r="C110" s="26" t="s">
        <v>16</v>
      </c>
      <c r="L110" s="31"/>
    </row>
    <row r="111" spans="2:12" s="1" customFormat="1" ht="26.25" customHeight="1">
      <c r="B111" s="31"/>
      <c r="E111" s="228" t="str">
        <f>E7</f>
        <v>Bytový dům Mezilesí 2057/22 - Výměna stoupacího potrubí - II. etapa</v>
      </c>
      <c r="F111" s="229"/>
      <c r="G111" s="229"/>
      <c r="H111" s="229"/>
      <c r="L111" s="31"/>
    </row>
    <row r="112" spans="2:12" s="1" customFormat="1" ht="12" customHeight="1">
      <c r="B112" s="31"/>
      <c r="C112" s="26" t="s">
        <v>99</v>
      </c>
      <c r="L112" s="31"/>
    </row>
    <row r="113" spans="2:65" s="1" customFormat="1" ht="16.5" customHeight="1">
      <c r="B113" s="31"/>
      <c r="E113" s="218" t="str">
        <f>E9</f>
        <v>01.4 - SO 01.4 VZT</v>
      </c>
      <c r="F113" s="227"/>
      <c r="G113" s="227"/>
      <c r="H113" s="227"/>
      <c r="L113" s="31"/>
    </row>
    <row r="114" spans="2:65" s="1" customFormat="1" ht="6.95" customHeight="1">
      <c r="B114" s="31"/>
      <c r="L114" s="31"/>
    </row>
    <row r="115" spans="2:65" s="1" customFormat="1" ht="12" customHeight="1">
      <c r="B115" s="31"/>
      <c r="C115" s="26" t="s">
        <v>20</v>
      </c>
      <c r="F115" s="24" t="str">
        <f>F12</f>
        <v xml:space="preserve"> </v>
      </c>
      <c r="I115" s="26" t="s">
        <v>22</v>
      </c>
      <c r="J115" s="51" t="str">
        <f>IF(J12="","",J12)</f>
        <v>15. 4. 2026</v>
      </c>
      <c r="L115" s="31"/>
    </row>
    <row r="116" spans="2:65" s="1" customFormat="1" ht="6.95" customHeight="1">
      <c r="B116" s="31"/>
      <c r="L116" s="31"/>
    </row>
    <row r="117" spans="2:65" s="1" customFormat="1" ht="15.2" customHeight="1">
      <c r="B117" s="31"/>
      <c r="C117" s="26" t="s">
        <v>24</v>
      </c>
      <c r="F117" s="24" t="str">
        <f>E15</f>
        <v xml:space="preserve"> </v>
      </c>
      <c r="I117" s="26" t="s">
        <v>29</v>
      </c>
      <c r="J117" s="29" t="str">
        <f>E21</f>
        <v xml:space="preserve"> </v>
      </c>
      <c r="L117" s="31"/>
    </row>
    <row r="118" spans="2:65" s="1" customFormat="1" ht="15.2" customHeight="1">
      <c r="B118" s="31"/>
      <c r="C118" s="26" t="s">
        <v>27</v>
      </c>
      <c r="F118" s="24" t="str">
        <f>IF(E18="","",E18)</f>
        <v>Vyplň údaj</v>
      </c>
      <c r="I118" s="26" t="s">
        <v>31</v>
      </c>
      <c r="J118" s="29" t="str">
        <f>E24</f>
        <v xml:space="preserve"> </v>
      </c>
      <c r="L118" s="31"/>
    </row>
    <row r="119" spans="2:65" s="1" customFormat="1" ht="10.35" customHeight="1">
      <c r="B119" s="31"/>
      <c r="L119" s="31"/>
    </row>
    <row r="120" spans="2:65" s="10" customFormat="1" ht="29.25" customHeight="1">
      <c r="B120" s="111"/>
      <c r="C120" s="112" t="s">
        <v>123</v>
      </c>
      <c r="D120" s="113" t="s">
        <v>58</v>
      </c>
      <c r="E120" s="113" t="s">
        <v>54</v>
      </c>
      <c r="F120" s="113" t="s">
        <v>55</v>
      </c>
      <c r="G120" s="113" t="s">
        <v>124</v>
      </c>
      <c r="H120" s="113" t="s">
        <v>125</v>
      </c>
      <c r="I120" s="113" t="s">
        <v>126</v>
      </c>
      <c r="J120" s="114" t="s">
        <v>103</v>
      </c>
      <c r="K120" s="115" t="s">
        <v>127</v>
      </c>
      <c r="L120" s="111"/>
      <c r="M120" s="58" t="s">
        <v>1</v>
      </c>
      <c r="N120" s="59" t="s">
        <v>37</v>
      </c>
      <c r="O120" s="59" t="s">
        <v>128</v>
      </c>
      <c r="P120" s="59" t="s">
        <v>129</v>
      </c>
      <c r="Q120" s="59" t="s">
        <v>130</v>
      </c>
      <c r="R120" s="59" t="s">
        <v>131</v>
      </c>
      <c r="S120" s="59" t="s">
        <v>132</v>
      </c>
      <c r="T120" s="60" t="s">
        <v>133</v>
      </c>
    </row>
    <row r="121" spans="2:65" s="1" customFormat="1" ht="22.9" customHeight="1">
      <c r="B121" s="31"/>
      <c r="C121" s="63" t="s">
        <v>134</v>
      </c>
      <c r="J121" s="116">
        <f>BK121</f>
        <v>0</v>
      </c>
      <c r="L121" s="31"/>
      <c r="M121" s="61"/>
      <c r="N121" s="52"/>
      <c r="O121" s="52"/>
      <c r="P121" s="117">
        <f>P122+P142+P161+P165</f>
        <v>0</v>
      </c>
      <c r="Q121" s="52"/>
      <c r="R121" s="117">
        <f>R122+R142+R161+R165</f>
        <v>4.9764000000000003E-2</v>
      </c>
      <c r="S121" s="52"/>
      <c r="T121" s="118">
        <f>T122+T142+T161+T165</f>
        <v>0</v>
      </c>
      <c r="AT121" s="16" t="s">
        <v>72</v>
      </c>
      <c r="AU121" s="16" t="s">
        <v>105</v>
      </c>
      <c r="BK121" s="119">
        <f>BK122+BK142+BK161+BK165</f>
        <v>0</v>
      </c>
    </row>
    <row r="122" spans="2:65" s="11" customFormat="1" ht="25.9" customHeight="1">
      <c r="B122" s="120"/>
      <c r="D122" s="121" t="s">
        <v>72</v>
      </c>
      <c r="E122" s="122" t="s">
        <v>556</v>
      </c>
      <c r="F122" s="122" t="s">
        <v>708</v>
      </c>
      <c r="I122" s="123"/>
      <c r="J122" s="124">
        <f>BK122</f>
        <v>0</v>
      </c>
      <c r="L122" s="120"/>
      <c r="M122" s="125"/>
      <c r="P122" s="126">
        <f>SUM(P123:P141)</f>
        <v>0</v>
      </c>
      <c r="R122" s="126">
        <f>SUM(R123:R141)</f>
        <v>0</v>
      </c>
      <c r="T122" s="127">
        <f>SUM(T123:T141)</f>
        <v>0</v>
      </c>
      <c r="AR122" s="121" t="s">
        <v>81</v>
      </c>
      <c r="AT122" s="128" t="s">
        <v>72</v>
      </c>
      <c r="AU122" s="128" t="s">
        <v>73</v>
      </c>
      <c r="AY122" s="121" t="s">
        <v>137</v>
      </c>
      <c r="BK122" s="129">
        <f>SUM(BK123:BK141)</f>
        <v>0</v>
      </c>
    </row>
    <row r="123" spans="2:65" s="1" customFormat="1" ht="24.2" customHeight="1">
      <c r="B123" s="132"/>
      <c r="C123" s="133" t="s">
        <v>81</v>
      </c>
      <c r="D123" s="133" t="s">
        <v>140</v>
      </c>
      <c r="E123" s="134" t="s">
        <v>709</v>
      </c>
      <c r="F123" s="135" t="s">
        <v>710</v>
      </c>
      <c r="G123" s="136" t="s">
        <v>711</v>
      </c>
      <c r="H123" s="137">
        <v>25</v>
      </c>
      <c r="I123" s="138"/>
      <c r="J123" s="139">
        <f t="shared" ref="J123:J141" si="0">ROUND(I123*H123,2)</f>
        <v>0</v>
      </c>
      <c r="K123" s="140"/>
      <c r="L123" s="31"/>
      <c r="M123" s="141" t="s">
        <v>1</v>
      </c>
      <c r="N123" s="142" t="s">
        <v>39</v>
      </c>
      <c r="P123" s="143">
        <f t="shared" ref="P123:P141" si="1">O123*H123</f>
        <v>0</v>
      </c>
      <c r="Q123" s="143">
        <v>0</v>
      </c>
      <c r="R123" s="143">
        <f t="shared" ref="R123:R141" si="2">Q123*H123</f>
        <v>0</v>
      </c>
      <c r="S123" s="143">
        <v>0</v>
      </c>
      <c r="T123" s="144">
        <f t="shared" ref="T123:T141" si="3">S123*H123</f>
        <v>0</v>
      </c>
      <c r="AR123" s="145" t="s">
        <v>144</v>
      </c>
      <c r="AT123" s="145" t="s">
        <v>140</v>
      </c>
      <c r="AU123" s="145" t="s">
        <v>81</v>
      </c>
      <c r="AY123" s="16" t="s">
        <v>137</v>
      </c>
      <c r="BE123" s="146">
        <f t="shared" ref="BE123:BE141" si="4">IF(N123="základní",J123,0)</f>
        <v>0</v>
      </c>
      <c r="BF123" s="146">
        <f t="shared" ref="BF123:BF141" si="5">IF(N123="snížená",J123,0)</f>
        <v>0</v>
      </c>
      <c r="BG123" s="146">
        <f t="shared" ref="BG123:BG141" si="6">IF(N123="zákl. přenesená",J123,0)</f>
        <v>0</v>
      </c>
      <c r="BH123" s="146">
        <f t="shared" ref="BH123:BH141" si="7">IF(N123="sníž. přenesená",J123,0)</f>
        <v>0</v>
      </c>
      <c r="BI123" s="146">
        <f t="shared" ref="BI123:BI141" si="8">IF(N123="nulová",J123,0)</f>
        <v>0</v>
      </c>
      <c r="BJ123" s="16" t="s">
        <v>145</v>
      </c>
      <c r="BK123" s="146">
        <f t="shared" ref="BK123:BK141" si="9">ROUND(I123*H123,2)</f>
        <v>0</v>
      </c>
      <c r="BL123" s="16" t="s">
        <v>144</v>
      </c>
      <c r="BM123" s="145" t="s">
        <v>145</v>
      </c>
    </row>
    <row r="124" spans="2:65" s="1" customFormat="1" ht="21.75" customHeight="1">
      <c r="B124" s="132"/>
      <c r="C124" s="133" t="s">
        <v>145</v>
      </c>
      <c r="D124" s="133" t="s">
        <v>140</v>
      </c>
      <c r="E124" s="134" t="s">
        <v>712</v>
      </c>
      <c r="F124" s="135" t="s">
        <v>713</v>
      </c>
      <c r="G124" s="136" t="s">
        <v>711</v>
      </c>
      <c r="H124" s="137">
        <v>24</v>
      </c>
      <c r="I124" s="138"/>
      <c r="J124" s="139">
        <f t="shared" si="0"/>
        <v>0</v>
      </c>
      <c r="K124" s="140"/>
      <c r="L124" s="31"/>
      <c r="M124" s="141" t="s">
        <v>1</v>
      </c>
      <c r="N124" s="142" t="s">
        <v>39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144</v>
      </c>
      <c r="AT124" s="145" t="s">
        <v>140</v>
      </c>
      <c r="AU124" s="145" t="s">
        <v>81</v>
      </c>
      <c r="AY124" s="16" t="s">
        <v>137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6" t="s">
        <v>145</v>
      </c>
      <c r="BK124" s="146">
        <f t="shared" si="9"/>
        <v>0</v>
      </c>
      <c r="BL124" s="16" t="s">
        <v>144</v>
      </c>
      <c r="BM124" s="145" t="s">
        <v>144</v>
      </c>
    </row>
    <row r="125" spans="2:65" s="1" customFormat="1" ht="16.5" customHeight="1">
      <c r="B125" s="132"/>
      <c r="C125" s="133" t="s">
        <v>138</v>
      </c>
      <c r="D125" s="133" t="s">
        <v>140</v>
      </c>
      <c r="E125" s="134" t="s">
        <v>714</v>
      </c>
      <c r="F125" s="135" t="s">
        <v>715</v>
      </c>
      <c r="G125" s="136" t="s">
        <v>711</v>
      </c>
      <c r="H125" s="137">
        <v>24</v>
      </c>
      <c r="I125" s="138"/>
      <c r="J125" s="139">
        <f t="shared" si="0"/>
        <v>0</v>
      </c>
      <c r="K125" s="140"/>
      <c r="L125" s="31"/>
      <c r="M125" s="141" t="s">
        <v>1</v>
      </c>
      <c r="N125" s="142" t="s">
        <v>39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144</v>
      </c>
      <c r="AT125" s="145" t="s">
        <v>140</v>
      </c>
      <c r="AU125" s="145" t="s">
        <v>81</v>
      </c>
      <c r="AY125" s="16" t="s">
        <v>137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6" t="s">
        <v>145</v>
      </c>
      <c r="BK125" s="146">
        <f t="shared" si="9"/>
        <v>0</v>
      </c>
      <c r="BL125" s="16" t="s">
        <v>144</v>
      </c>
      <c r="BM125" s="145" t="s">
        <v>151</v>
      </c>
    </row>
    <row r="126" spans="2:65" s="1" customFormat="1" ht="16.5" customHeight="1">
      <c r="B126" s="132"/>
      <c r="C126" s="133" t="s">
        <v>144</v>
      </c>
      <c r="D126" s="133" t="s">
        <v>140</v>
      </c>
      <c r="E126" s="134" t="s">
        <v>716</v>
      </c>
      <c r="F126" s="135" t="s">
        <v>717</v>
      </c>
      <c r="G126" s="136" t="s">
        <v>711</v>
      </c>
      <c r="H126" s="137">
        <v>2</v>
      </c>
      <c r="I126" s="138"/>
      <c r="J126" s="139">
        <f t="shared" si="0"/>
        <v>0</v>
      </c>
      <c r="K126" s="140"/>
      <c r="L126" s="31"/>
      <c r="M126" s="141" t="s">
        <v>1</v>
      </c>
      <c r="N126" s="142" t="s">
        <v>39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144</v>
      </c>
      <c r="AT126" s="145" t="s">
        <v>140</v>
      </c>
      <c r="AU126" s="145" t="s">
        <v>81</v>
      </c>
      <c r="AY126" s="16" t="s">
        <v>137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6" t="s">
        <v>145</v>
      </c>
      <c r="BK126" s="146">
        <f t="shared" si="9"/>
        <v>0</v>
      </c>
      <c r="BL126" s="16" t="s">
        <v>144</v>
      </c>
      <c r="BM126" s="145" t="s">
        <v>183</v>
      </c>
    </row>
    <row r="127" spans="2:65" s="1" customFormat="1" ht="16.5" customHeight="1">
      <c r="B127" s="132"/>
      <c r="C127" s="133" t="s">
        <v>168</v>
      </c>
      <c r="D127" s="133" t="s">
        <v>140</v>
      </c>
      <c r="E127" s="134" t="s">
        <v>718</v>
      </c>
      <c r="F127" s="135" t="s">
        <v>719</v>
      </c>
      <c r="G127" s="136" t="s">
        <v>276</v>
      </c>
      <c r="H127" s="137">
        <v>4.5</v>
      </c>
      <c r="I127" s="138"/>
      <c r="J127" s="139">
        <f t="shared" si="0"/>
        <v>0</v>
      </c>
      <c r="K127" s="140"/>
      <c r="L127" s="31"/>
      <c r="M127" s="141" t="s">
        <v>1</v>
      </c>
      <c r="N127" s="142" t="s">
        <v>39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144</v>
      </c>
      <c r="AT127" s="145" t="s">
        <v>140</v>
      </c>
      <c r="AU127" s="145" t="s">
        <v>81</v>
      </c>
      <c r="AY127" s="16" t="s">
        <v>137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6" t="s">
        <v>145</v>
      </c>
      <c r="BK127" s="146">
        <f t="shared" si="9"/>
        <v>0</v>
      </c>
      <c r="BL127" s="16" t="s">
        <v>144</v>
      </c>
      <c r="BM127" s="145" t="s">
        <v>8</v>
      </c>
    </row>
    <row r="128" spans="2:65" s="1" customFormat="1" ht="16.5" customHeight="1">
      <c r="B128" s="132"/>
      <c r="C128" s="133" t="s">
        <v>151</v>
      </c>
      <c r="D128" s="133" t="s">
        <v>140</v>
      </c>
      <c r="E128" s="134" t="s">
        <v>720</v>
      </c>
      <c r="F128" s="135" t="s">
        <v>721</v>
      </c>
      <c r="G128" s="136" t="s">
        <v>276</v>
      </c>
      <c r="H128" s="137">
        <v>4.5</v>
      </c>
      <c r="I128" s="138"/>
      <c r="J128" s="139">
        <f t="shared" si="0"/>
        <v>0</v>
      </c>
      <c r="K128" s="140"/>
      <c r="L128" s="31"/>
      <c r="M128" s="141" t="s">
        <v>1</v>
      </c>
      <c r="N128" s="142" t="s">
        <v>39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144</v>
      </c>
      <c r="AT128" s="145" t="s">
        <v>140</v>
      </c>
      <c r="AU128" s="145" t="s">
        <v>81</v>
      </c>
      <c r="AY128" s="16" t="s">
        <v>137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6" t="s">
        <v>145</v>
      </c>
      <c r="BK128" s="146">
        <f t="shared" si="9"/>
        <v>0</v>
      </c>
      <c r="BL128" s="16" t="s">
        <v>144</v>
      </c>
      <c r="BM128" s="145" t="s">
        <v>213</v>
      </c>
    </row>
    <row r="129" spans="2:65" s="1" customFormat="1" ht="16.5" customHeight="1">
      <c r="B129" s="132"/>
      <c r="C129" s="133" t="s">
        <v>178</v>
      </c>
      <c r="D129" s="133" t="s">
        <v>140</v>
      </c>
      <c r="E129" s="134" t="s">
        <v>722</v>
      </c>
      <c r="F129" s="135" t="s">
        <v>723</v>
      </c>
      <c r="G129" s="136" t="s">
        <v>276</v>
      </c>
      <c r="H129" s="137">
        <v>69</v>
      </c>
      <c r="I129" s="138"/>
      <c r="J129" s="139">
        <f t="shared" si="0"/>
        <v>0</v>
      </c>
      <c r="K129" s="140"/>
      <c r="L129" s="31"/>
      <c r="M129" s="141" t="s">
        <v>1</v>
      </c>
      <c r="N129" s="142" t="s">
        <v>39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144</v>
      </c>
      <c r="AT129" s="145" t="s">
        <v>140</v>
      </c>
      <c r="AU129" s="145" t="s">
        <v>81</v>
      </c>
      <c r="AY129" s="16" t="s">
        <v>137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6" t="s">
        <v>145</v>
      </c>
      <c r="BK129" s="146">
        <f t="shared" si="9"/>
        <v>0</v>
      </c>
      <c r="BL129" s="16" t="s">
        <v>144</v>
      </c>
      <c r="BM129" s="145" t="s">
        <v>235</v>
      </c>
    </row>
    <row r="130" spans="2:65" s="1" customFormat="1" ht="21.75" customHeight="1">
      <c r="B130" s="132"/>
      <c r="C130" s="133" t="s">
        <v>183</v>
      </c>
      <c r="D130" s="133" t="s">
        <v>140</v>
      </c>
      <c r="E130" s="134" t="s">
        <v>724</v>
      </c>
      <c r="F130" s="135" t="s">
        <v>725</v>
      </c>
      <c r="G130" s="136" t="s">
        <v>711</v>
      </c>
      <c r="H130" s="137">
        <v>24</v>
      </c>
      <c r="I130" s="138"/>
      <c r="J130" s="139">
        <f t="shared" si="0"/>
        <v>0</v>
      </c>
      <c r="K130" s="140"/>
      <c r="L130" s="31"/>
      <c r="M130" s="141" t="s">
        <v>1</v>
      </c>
      <c r="N130" s="142" t="s">
        <v>39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AR130" s="145" t="s">
        <v>144</v>
      </c>
      <c r="AT130" s="145" t="s">
        <v>140</v>
      </c>
      <c r="AU130" s="145" t="s">
        <v>81</v>
      </c>
      <c r="AY130" s="16" t="s">
        <v>137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6" t="s">
        <v>145</v>
      </c>
      <c r="BK130" s="146">
        <f t="shared" si="9"/>
        <v>0</v>
      </c>
      <c r="BL130" s="16" t="s">
        <v>144</v>
      </c>
      <c r="BM130" s="145" t="s">
        <v>243</v>
      </c>
    </row>
    <row r="131" spans="2:65" s="1" customFormat="1" ht="16.5" customHeight="1">
      <c r="B131" s="132"/>
      <c r="C131" s="133" t="s">
        <v>188</v>
      </c>
      <c r="D131" s="133" t="s">
        <v>140</v>
      </c>
      <c r="E131" s="134" t="s">
        <v>726</v>
      </c>
      <c r="F131" s="135" t="s">
        <v>727</v>
      </c>
      <c r="G131" s="136" t="s">
        <v>711</v>
      </c>
      <c r="H131" s="137">
        <v>24</v>
      </c>
      <c r="I131" s="138"/>
      <c r="J131" s="139">
        <f t="shared" si="0"/>
        <v>0</v>
      </c>
      <c r="K131" s="140"/>
      <c r="L131" s="31"/>
      <c r="M131" s="141" t="s">
        <v>1</v>
      </c>
      <c r="N131" s="142" t="s">
        <v>39</v>
      </c>
      <c r="P131" s="143">
        <f t="shared" si="1"/>
        <v>0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45" t="s">
        <v>144</v>
      </c>
      <c r="AT131" s="145" t="s">
        <v>140</v>
      </c>
      <c r="AU131" s="145" t="s">
        <v>81</v>
      </c>
      <c r="AY131" s="16" t="s">
        <v>137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6" t="s">
        <v>145</v>
      </c>
      <c r="BK131" s="146">
        <f t="shared" si="9"/>
        <v>0</v>
      </c>
      <c r="BL131" s="16" t="s">
        <v>144</v>
      </c>
      <c r="BM131" s="145" t="s">
        <v>250</v>
      </c>
    </row>
    <row r="132" spans="2:65" s="1" customFormat="1" ht="16.5" customHeight="1">
      <c r="B132" s="132"/>
      <c r="C132" s="133" t="s">
        <v>193</v>
      </c>
      <c r="D132" s="133" t="s">
        <v>140</v>
      </c>
      <c r="E132" s="134" t="s">
        <v>728</v>
      </c>
      <c r="F132" s="135" t="s">
        <v>729</v>
      </c>
      <c r="G132" s="136" t="s">
        <v>711</v>
      </c>
      <c r="H132" s="137">
        <v>48</v>
      </c>
      <c r="I132" s="138"/>
      <c r="J132" s="139">
        <f t="shared" si="0"/>
        <v>0</v>
      </c>
      <c r="K132" s="140"/>
      <c r="L132" s="31"/>
      <c r="M132" s="141" t="s">
        <v>1</v>
      </c>
      <c r="N132" s="142" t="s">
        <v>39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AR132" s="145" t="s">
        <v>144</v>
      </c>
      <c r="AT132" s="145" t="s">
        <v>140</v>
      </c>
      <c r="AU132" s="145" t="s">
        <v>81</v>
      </c>
      <c r="AY132" s="16" t="s">
        <v>137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6" t="s">
        <v>145</v>
      </c>
      <c r="BK132" s="146">
        <f t="shared" si="9"/>
        <v>0</v>
      </c>
      <c r="BL132" s="16" t="s">
        <v>144</v>
      </c>
      <c r="BM132" s="145" t="s">
        <v>258</v>
      </c>
    </row>
    <row r="133" spans="2:65" s="1" customFormat="1" ht="16.5" customHeight="1">
      <c r="B133" s="132"/>
      <c r="C133" s="133" t="s">
        <v>197</v>
      </c>
      <c r="D133" s="133" t="s">
        <v>140</v>
      </c>
      <c r="E133" s="134" t="s">
        <v>730</v>
      </c>
      <c r="F133" s="135" t="s">
        <v>731</v>
      </c>
      <c r="G133" s="136" t="s">
        <v>711</v>
      </c>
      <c r="H133" s="137">
        <v>2</v>
      </c>
      <c r="I133" s="138"/>
      <c r="J133" s="139">
        <f t="shared" si="0"/>
        <v>0</v>
      </c>
      <c r="K133" s="140"/>
      <c r="L133" s="31"/>
      <c r="M133" s="141" t="s">
        <v>1</v>
      </c>
      <c r="N133" s="142" t="s">
        <v>39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AR133" s="145" t="s">
        <v>144</v>
      </c>
      <c r="AT133" s="145" t="s">
        <v>140</v>
      </c>
      <c r="AU133" s="145" t="s">
        <v>81</v>
      </c>
      <c r="AY133" s="16" t="s">
        <v>137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6" t="s">
        <v>145</v>
      </c>
      <c r="BK133" s="146">
        <f t="shared" si="9"/>
        <v>0</v>
      </c>
      <c r="BL133" s="16" t="s">
        <v>144</v>
      </c>
      <c r="BM133" s="145" t="s">
        <v>268</v>
      </c>
    </row>
    <row r="134" spans="2:65" s="1" customFormat="1" ht="16.5" customHeight="1">
      <c r="B134" s="132"/>
      <c r="C134" s="133" t="s">
        <v>8</v>
      </c>
      <c r="D134" s="133" t="s">
        <v>140</v>
      </c>
      <c r="E134" s="134" t="s">
        <v>732</v>
      </c>
      <c r="F134" s="135" t="s">
        <v>733</v>
      </c>
      <c r="G134" s="136" t="s">
        <v>276</v>
      </c>
      <c r="H134" s="137">
        <v>45</v>
      </c>
      <c r="I134" s="138"/>
      <c r="J134" s="139">
        <f t="shared" si="0"/>
        <v>0</v>
      </c>
      <c r="K134" s="140"/>
      <c r="L134" s="31"/>
      <c r="M134" s="141" t="s">
        <v>1</v>
      </c>
      <c r="N134" s="142" t="s">
        <v>39</v>
      </c>
      <c r="P134" s="143">
        <f t="shared" si="1"/>
        <v>0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AR134" s="145" t="s">
        <v>144</v>
      </c>
      <c r="AT134" s="145" t="s">
        <v>140</v>
      </c>
      <c r="AU134" s="145" t="s">
        <v>81</v>
      </c>
      <c r="AY134" s="16" t="s">
        <v>137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6" t="s">
        <v>145</v>
      </c>
      <c r="BK134" s="146">
        <f t="shared" si="9"/>
        <v>0</v>
      </c>
      <c r="BL134" s="16" t="s">
        <v>144</v>
      </c>
      <c r="BM134" s="145" t="s">
        <v>734</v>
      </c>
    </row>
    <row r="135" spans="2:65" s="1" customFormat="1" ht="16.5" customHeight="1">
      <c r="B135" s="132"/>
      <c r="C135" s="133" t="s">
        <v>207</v>
      </c>
      <c r="D135" s="133" t="s">
        <v>140</v>
      </c>
      <c r="E135" s="134" t="s">
        <v>735</v>
      </c>
      <c r="F135" s="135" t="s">
        <v>736</v>
      </c>
      <c r="G135" s="136" t="s">
        <v>276</v>
      </c>
      <c r="H135" s="137">
        <v>6</v>
      </c>
      <c r="I135" s="138"/>
      <c r="J135" s="139">
        <f t="shared" si="0"/>
        <v>0</v>
      </c>
      <c r="K135" s="140"/>
      <c r="L135" s="31"/>
      <c r="M135" s="141" t="s">
        <v>1</v>
      </c>
      <c r="N135" s="142" t="s">
        <v>39</v>
      </c>
      <c r="P135" s="143">
        <f t="shared" si="1"/>
        <v>0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AR135" s="145" t="s">
        <v>144</v>
      </c>
      <c r="AT135" s="145" t="s">
        <v>140</v>
      </c>
      <c r="AU135" s="145" t="s">
        <v>81</v>
      </c>
      <c r="AY135" s="16" t="s">
        <v>137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6" t="s">
        <v>145</v>
      </c>
      <c r="BK135" s="146">
        <f t="shared" si="9"/>
        <v>0</v>
      </c>
      <c r="BL135" s="16" t="s">
        <v>144</v>
      </c>
      <c r="BM135" s="145" t="s">
        <v>737</v>
      </c>
    </row>
    <row r="136" spans="2:65" s="1" customFormat="1" ht="16.5" customHeight="1">
      <c r="B136" s="132"/>
      <c r="C136" s="133" t="s">
        <v>213</v>
      </c>
      <c r="D136" s="133" t="s">
        <v>140</v>
      </c>
      <c r="E136" s="134" t="s">
        <v>738</v>
      </c>
      <c r="F136" s="135" t="s">
        <v>739</v>
      </c>
      <c r="G136" s="136" t="s">
        <v>711</v>
      </c>
      <c r="H136" s="137">
        <v>2</v>
      </c>
      <c r="I136" s="138"/>
      <c r="J136" s="139">
        <f t="shared" si="0"/>
        <v>0</v>
      </c>
      <c r="K136" s="140"/>
      <c r="L136" s="31"/>
      <c r="M136" s="141" t="s">
        <v>1</v>
      </c>
      <c r="N136" s="142" t="s">
        <v>39</v>
      </c>
      <c r="P136" s="143">
        <f t="shared" si="1"/>
        <v>0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AR136" s="145" t="s">
        <v>144</v>
      </c>
      <c r="AT136" s="145" t="s">
        <v>140</v>
      </c>
      <c r="AU136" s="145" t="s">
        <v>81</v>
      </c>
      <c r="AY136" s="16" t="s">
        <v>137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6" t="s">
        <v>145</v>
      </c>
      <c r="BK136" s="146">
        <f t="shared" si="9"/>
        <v>0</v>
      </c>
      <c r="BL136" s="16" t="s">
        <v>144</v>
      </c>
      <c r="BM136" s="145" t="s">
        <v>740</v>
      </c>
    </row>
    <row r="137" spans="2:65" s="1" customFormat="1" ht="16.5" customHeight="1">
      <c r="B137" s="132"/>
      <c r="C137" s="133" t="s">
        <v>219</v>
      </c>
      <c r="D137" s="133" t="s">
        <v>140</v>
      </c>
      <c r="E137" s="134" t="s">
        <v>741</v>
      </c>
      <c r="F137" s="135" t="s">
        <v>742</v>
      </c>
      <c r="G137" s="136" t="s">
        <v>711</v>
      </c>
      <c r="H137" s="137">
        <v>1</v>
      </c>
      <c r="I137" s="138"/>
      <c r="J137" s="139">
        <f t="shared" si="0"/>
        <v>0</v>
      </c>
      <c r="K137" s="140"/>
      <c r="L137" s="31"/>
      <c r="M137" s="141" t="s">
        <v>1</v>
      </c>
      <c r="N137" s="142" t="s">
        <v>39</v>
      </c>
      <c r="P137" s="143">
        <f t="shared" si="1"/>
        <v>0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AR137" s="145" t="s">
        <v>144</v>
      </c>
      <c r="AT137" s="145" t="s">
        <v>140</v>
      </c>
      <c r="AU137" s="145" t="s">
        <v>81</v>
      </c>
      <c r="AY137" s="16" t="s">
        <v>137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6" t="s">
        <v>145</v>
      </c>
      <c r="BK137" s="146">
        <f t="shared" si="9"/>
        <v>0</v>
      </c>
      <c r="BL137" s="16" t="s">
        <v>144</v>
      </c>
      <c r="BM137" s="145" t="s">
        <v>743</v>
      </c>
    </row>
    <row r="138" spans="2:65" s="1" customFormat="1" ht="16.5" customHeight="1">
      <c r="B138" s="132"/>
      <c r="C138" s="133" t="s">
        <v>225</v>
      </c>
      <c r="D138" s="133" t="s">
        <v>140</v>
      </c>
      <c r="E138" s="134" t="s">
        <v>744</v>
      </c>
      <c r="F138" s="135" t="s">
        <v>745</v>
      </c>
      <c r="G138" s="136" t="s">
        <v>276</v>
      </c>
      <c r="H138" s="137">
        <v>2</v>
      </c>
      <c r="I138" s="138"/>
      <c r="J138" s="139">
        <f t="shared" si="0"/>
        <v>0</v>
      </c>
      <c r="K138" s="140"/>
      <c r="L138" s="31"/>
      <c r="M138" s="141" t="s">
        <v>1</v>
      </c>
      <c r="N138" s="142" t="s">
        <v>39</v>
      </c>
      <c r="P138" s="143">
        <f t="shared" si="1"/>
        <v>0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AR138" s="145" t="s">
        <v>144</v>
      </c>
      <c r="AT138" s="145" t="s">
        <v>140</v>
      </c>
      <c r="AU138" s="145" t="s">
        <v>81</v>
      </c>
      <c r="AY138" s="16" t="s">
        <v>137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6" t="s">
        <v>145</v>
      </c>
      <c r="BK138" s="146">
        <f t="shared" si="9"/>
        <v>0</v>
      </c>
      <c r="BL138" s="16" t="s">
        <v>144</v>
      </c>
      <c r="BM138" s="145" t="s">
        <v>324</v>
      </c>
    </row>
    <row r="139" spans="2:65" s="1" customFormat="1" ht="16.5" customHeight="1">
      <c r="B139" s="132"/>
      <c r="C139" s="133" t="s">
        <v>230</v>
      </c>
      <c r="D139" s="133" t="s">
        <v>140</v>
      </c>
      <c r="E139" s="134" t="s">
        <v>746</v>
      </c>
      <c r="F139" s="135" t="s">
        <v>747</v>
      </c>
      <c r="G139" s="136" t="s">
        <v>748</v>
      </c>
      <c r="H139" s="137">
        <v>11</v>
      </c>
      <c r="I139" s="138"/>
      <c r="J139" s="139">
        <f t="shared" si="0"/>
        <v>0</v>
      </c>
      <c r="K139" s="140"/>
      <c r="L139" s="31"/>
      <c r="M139" s="141" t="s">
        <v>1</v>
      </c>
      <c r="N139" s="142" t="s">
        <v>39</v>
      </c>
      <c r="P139" s="143">
        <f t="shared" si="1"/>
        <v>0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AR139" s="145" t="s">
        <v>144</v>
      </c>
      <c r="AT139" s="145" t="s">
        <v>140</v>
      </c>
      <c r="AU139" s="145" t="s">
        <v>81</v>
      </c>
      <c r="AY139" s="16" t="s">
        <v>137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6" t="s">
        <v>145</v>
      </c>
      <c r="BK139" s="146">
        <f t="shared" si="9"/>
        <v>0</v>
      </c>
      <c r="BL139" s="16" t="s">
        <v>144</v>
      </c>
      <c r="BM139" s="145" t="s">
        <v>333</v>
      </c>
    </row>
    <row r="140" spans="2:65" s="1" customFormat="1" ht="16.5" customHeight="1">
      <c r="B140" s="132"/>
      <c r="C140" s="133" t="s">
        <v>235</v>
      </c>
      <c r="D140" s="133" t="s">
        <v>140</v>
      </c>
      <c r="E140" s="134" t="s">
        <v>749</v>
      </c>
      <c r="F140" s="135" t="s">
        <v>750</v>
      </c>
      <c r="G140" s="136" t="s">
        <v>421</v>
      </c>
      <c r="H140" s="137">
        <v>4</v>
      </c>
      <c r="I140" s="138"/>
      <c r="J140" s="139">
        <f t="shared" si="0"/>
        <v>0</v>
      </c>
      <c r="K140" s="140"/>
      <c r="L140" s="31"/>
      <c r="M140" s="141" t="s">
        <v>1</v>
      </c>
      <c r="N140" s="142" t="s">
        <v>39</v>
      </c>
      <c r="P140" s="143">
        <f t="shared" si="1"/>
        <v>0</v>
      </c>
      <c r="Q140" s="143">
        <v>0</v>
      </c>
      <c r="R140" s="143">
        <f t="shared" si="2"/>
        <v>0</v>
      </c>
      <c r="S140" s="143">
        <v>0</v>
      </c>
      <c r="T140" s="144">
        <f t="shared" si="3"/>
        <v>0</v>
      </c>
      <c r="AR140" s="145" t="s">
        <v>144</v>
      </c>
      <c r="AT140" s="145" t="s">
        <v>140</v>
      </c>
      <c r="AU140" s="145" t="s">
        <v>81</v>
      </c>
      <c r="AY140" s="16" t="s">
        <v>137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6" t="s">
        <v>145</v>
      </c>
      <c r="BK140" s="146">
        <f t="shared" si="9"/>
        <v>0</v>
      </c>
      <c r="BL140" s="16" t="s">
        <v>144</v>
      </c>
      <c r="BM140" s="145" t="s">
        <v>343</v>
      </c>
    </row>
    <row r="141" spans="2:65" s="1" customFormat="1" ht="16.5" customHeight="1">
      <c r="B141" s="132"/>
      <c r="C141" s="133" t="s">
        <v>239</v>
      </c>
      <c r="D141" s="133" t="s">
        <v>140</v>
      </c>
      <c r="E141" s="134" t="s">
        <v>751</v>
      </c>
      <c r="F141" s="135" t="s">
        <v>752</v>
      </c>
      <c r="G141" s="136" t="s">
        <v>711</v>
      </c>
      <c r="H141" s="137">
        <v>24</v>
      </c>
      <c r="I141" s="138"/>
      <c r="J141" s="139">
        <f t="shared" si="0"/>
        <v>0</v>
      </c>
      <c r="K141" s="140"/>
      <c r="L141" s="31"/>
      <c r="M141" s="141" t="s">
        <v>1</v>
      </c>
      <c r="N141" s="142" t="s">
        <v>39</v>
      </c>
      <c r="P141" s="143">
        <f t="shared" si="1"/>
        <v>0</v>
      </c>
      <c r="Q141" s="143">
        <v>0</v>
      </c>
      <c r="R141" s="143">
        <f t="shared" si="2"/>
        <v>0</v>
      </c>
      <c r="S141" s="143">
        <v>0</v>
      </c>
      <c r="T141" s="144">
        <f t="shared" si="3"/>
        <v>0</v>
      </c>
      <c r="AR141" s="145" t="s">
        <v>144</v>
      </c>
      <c r="AT141" s="145" t="s">
        <v>140</v>
      </c>
      <c r="AU141" s="145" t="s">
        <v>81</v>
      </c>
      <c r="AY141" s="16" t="s">
        <v>137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6" t="s">
        <v>145</v>
      </c>
      <c r="BK141" s="146">
        <f t="shared" si="9"/>
        <v>0</v>
      </c>
      <c r="BL141" s="16" t="s">
        <v>144</v>
      </c>
      <c r="BM141" s="145" t="s">
        <v>358</v>
      </c>
    </row>
    <row r="142" spans="2:65" s="11" customFormat="1" ht="25.9" customHeight="1">
      <c r="B142" s="120"/>
      <c r="D142" s="121" t="s">
        <v>72</v>
      </c>
      <c r="E142" s="122" t="s">
        <v>577</v>
      </c>
      <c r="F142" s="122" t="s">
        <v>753</v>
      </c>
      <c r="I142" s="123"/>
      <c r="J142" s="124">
        <f>BK142</f>
        <v>0</v>
      </c>
      <c r="L142" s="120"/>
      <c r="M142" s="125"/>
      <c r="P142" s="126">
        <f>P143+SUM(P144:P157)</f>
        <v>0</v>
      </c>
      <c r="R142" s="126">
        <f>R143+SUM(R144:R157)</f>
        <v>4.9764000000000003E-2</v>
      </c>
      <c r="T142" s="127">
        <f>T143+SUM(T144:T157)</f>
        <v>0</v>
      </c>
      <c r="AR142" s="121" t="s">
        <v>81</v>
      </c>
      <c r="AT142" s="128" t="s">
        <v>72</v>
      </c>
      <c r="AU142" s="128" t="s">
        <v>73</v>
      </c>
      <c r="AY142" s="121" t="s">
        <v>137</v>
      </c>
      <c r="BK142" s="129">
        <f>BK143+SUM(BK144:BK157)</f>
        <v>0</v>
      </c>
    </row>
    <row r="143" spans="2:65" s="1" customFormat="1" ht="16.5" customHeight="1">
      <c r="B143" s="132"/>
      <c r="C143" s="133" t="s">
        <v>243</v>
      </c>
      <c r="D143" s="133" t="s">
        <v>140</v>
      </c>
      <c r="E143" s="134" t="s">
        <v>754</v>
      </c>
      <c r="F143" s="135" t="s">
        <v>755</v>
      </c>
      <c r="G143" s="136" t="s">
        <v>711</v>
      </c>
      <c r="H143" s="137">
        <v>2</v>
      </c>
      <c r="I143" s="138"/>
      <c r="J143" s="139">
        <f t="shared" ref="J143:J156" si="10">ROUND(I143*H143,2)</f>
        <v>0</v>
      </c>
      <c r="K143" s="140"/>
      <c r="L143" s="31"/>
      <c r="M143" s="141" t="s">
        <v>1</v>
      </c>
      <c r="N143" s="142" t="s">
        <v>39</v>
      </c>
      <c r="P143" s="143">
        <f t="shared" ref="P143:P156" si="11">O143*H143</f>
        <v>0</v>
      </c>
      <c r="Q143" s="143">
        <v>0</v>
      </c>
      <c r="R143" s="143">
        <f t="shared" ref="R143:R156" si="12">Q143*H143</f>
        <v>0</v>
      </c>
      <c r="S143" s="143">
        <v>0</v>
      </c>
      <c r="T143" s="144">
        <f t="shared" ref="T143:T156" si="13">S143*H143</f>
        <v>0</v>
      </c>
      <c r="AR143" s="145" t="s">
        <v>144</v>
      </c>
      <c r="AT143" s="145" t="s">
        <v>140</v>
      </c>
      <c r="AU143" s="145" t="s">
        <v>81</v>
      </c>
      <c r="AY143" s="16" t="s">
        <v>137</v>
      </c>
      <c r="BE143" s="146">
        <f t="shared" ref="BE143:BE156" si="14">IF(N143="základní",J143,0)</f>
        <v>0</v>
      </c>
      <c r="BF143" s="146">
        <f t="shared" ref="BF143:BF156" si="15">IF(N143="snížená",J143,0)</f>
        <v>0</v>
      </c>
      <c r="BG143" s="146">
        <f t="shared" ref="BG143:BG156" si="16">IF(N143="zákl. přenesená",J143,0)</f>
        <v>0</v>
      </c>
      <c r="BH143" s="146">
        <f t="shared" ref="BH143:BH156" si="17">IF(N143="sníž. přenesená",J143,0)</f>
        <v>0</v>
      </c>
      <c r="BI143" s="146">
        <f t="shared" ref="BI143:BI156" si="18">IF(N143="nulová",J143,0)</f>
        <v>0</v>
      </c>
      <c r="BJ143" s="16" t="s">
        <v>145</v>
      </c>
      <c r="BK143" s="146">
        <f t="shared" ref="BK143:BK156" si="19">ROUND(I143*H143,2)</f>
        <v>0</v>
      </c>
      <c r="BL143" s="16" t="s">
        <v>144</v>
      </c>
      <c r="BM143" s="145" t="s">
        <v>379</v>
      </c>
    </row>
    <row r="144" spans="2:65" s="1" customFormat="1" ht="16.5" customHeight="1">
      <c r="B144" s="132"/>
      <c r="C144" s="133" t="s">
        <v>7</v>
      </c>
      <c r="D144" s="133" t="s">
        <v>140</v>
      </c>
      <c r="E144" s="134" t="s">
        <v>718</v>
      </c>
      <c r="F144" s="135" t="s">
        <v>719</v>
      </c>
      <c r="G144" s="136" t="s">
        <v>276</v>
      </c>
      <c r="H144" s="137">
        <v>4</v>
      </c>
      <c r="I144" s="138"/>
      <c r="J144" s="139">
        <f t="shared" si="10"/>
        <v>0</v>
      </c>
      <c r="K144" s="140"/>
      <c r="L144" s="31"/>
      <c r="M144" s="141" t="s">
        <v>1</v>
      </c>
      <c r="N144" s="142" t="s">
        <v>39</v>
      </c>
      <c r="P144" s="143">
        <f t="shared" si="11"/>
        <v>0</v>
      </c>
      <c r="Q144" s="143">
        <v>0</v>
      </c>
      <c r="R144" s="143">
        <f t="shared" si="12"/>
        <v>0</v>
      </c>
      <c r="S144" s="143">
        <v>0</v>
      </c>
      <c r="T144" s="144">
        <f t="shared" si="13"/>
        <v>0</v>
      </c>
      <c r="AR144" s="145" t="s">
        <v>144</v>
      </c>
      <c r="AT144" s="145" t="s">
        <v>140</v>
      </c>
      <c r="AU144" s="145" t="s">
        <v>81</v>
      </c>
      <c r="AY144" s="16" t="s">
        <v>137</v>
      </c>
      <c r="BE144" s="146">
        <f t="shared" si="14"/>
        <v>0</v>
      </c>
      <c r="BF144" s="146">
        <f t="shared" si="15"/>
        <v>0</v>
      </c>
      <c r="BG144" s="146">
        <f t="shared" si="16"/>
        <v>0</v>
      </c>
      <c r="BH144" s="146">
        <f t="shared" si="17"/>
        <v>0</v>
      </c>
      <c r="BI144" s="146">
        <f t="shared" si="18"/>
        <v>0</v>
      </c>
      <c r="BJ144" s="16" t="s">
        <v>145</v>
      </c>
      <c r="BK144" s="146">
        <f t="shared" si="19"/>
        <v>0</v>
      </c>
      <c r="BL144" s="16" t="s">
        <v>144</v>
      </c>
      <c r="BM144" s="145" t="s">
        <v>388</v>
      </c>
    </row>
    <row r="145" spans="2:65" s="1" customFormat="1" ht="16.5" customHeight="1">
      <c r="B145" s="132"/>
      <c r="C145" s="133" t="s">
        <v>250</v>
      </c>
      <c r="D145" s="133" t="s">
        <v>140</v>
      </c>
      <c r="E145" s="134" t="s">
        <v>720</v>
      </c>
      <c r="F145" s="135" t="s">
        <v>721</v>
      </c>
      <c r="G145" s="136" t="s">
        <v>276</v>
      </c>
      <c r="H145" s="137">
        <v>4</v>
      </c>
      <c r="I145" s="138"/>
      <c r="J145" s="139">
        <f t="shared" si="10"/>
        <v>0</v>
      </c>
      <c r="K145" s="140"/>
      <c r="L145" s="31"/>
      <c r="M145" s="141" t="s">
        <v>1</v>
      </c>
      <c r="N145" s="142" t="s">
        <v>39</v>
      </c>
      <c r="P145" s="143">
        <f t="shared" si="11"/>
        <v>0</v>
      </c>
      <c r="Q145" s="143">
        <v>0</v>
      </c>
      <c r="R145" s="143">
        <f t="shared" si="12"/>
        <v>0</v>
      </c>
      <c r="S145" s="143">
        <v>0</v>
      </c>
      <c r="T145" s="144">
        <f t="shared" si="13"/>
        <v>0</v>
      </c>
      <c r="AR145" s="145" t="s">
        <v>144</v>
      </c>
      <c r="AT145" s="145" t="s">
        <v>140</v>
      </c>
      <c r="AU145" s="145" t="s">
        <v>81</v>
      </c>
      <c r="AY145" s="16" t="s">
        <v>137</v>
      </c>
      <c r="BE145" s="146">
        <f t="shared" si="14"/>
        <v>0</v>
      </c>
      <c r="BF145" s="146">
        <f t="shared" si="15"/>
        <v>0</v>
      </c>
      <c r="BG145" s="146">
        <f t="shared" si="16"/>
        <v>0</v>
      </c>
      <c r="BH145" s="146">
        <f t="shared" si="17"/>
        <v>0</v>
      </c>
      <c r="BI145" s="146">
        <f t="shared" si="18"/>
        <v>0</v>
      </c>
      <c r="BJ145" s="16" t="s">
        <v>145</v>
      </c>
      <c r="BK145" s="146">
        <f t="shared" si="19"/>
        <v>0</v>
      </c>
      <c r="BL145" s="16" t="s">
        <v>144</v>
      </c>
      <c r="BM145" s="145" t="s">
        <v>398</v>
      </c>
    </row>
    <row r="146" spans="2:65" s="1" customFormat="1" ht="16.5" customHeight="1">
      <c r="B146" s="132"/>
      <c r="C146" s="133" t="s">
        <v>254</v>
      </c>
      <c r="D146" s="133" t="s">
        <v>140</v>
      </c>
      <c r="E146" s="134" t="s">
        <v>756</v>
      </c>
      <c r="F146" s="135" t="s">
        <v>757</v>
      </c>
      <c r="G146" s="136" t="s">
        <v>276</v>
      </c>
      <c r="H146" s="137">
        <v>69</v>
      </c>
      <c r="I146" s="138"/>
      <c r="J146" s="139">
        <f t="shared" si="10"/>
        <v>0</v>
      </c>
      <c r="K146" s="140"/>
      <c r="L146" s="31"/>
      <c r="M146" s="141" t="s">
        <v>1</v>
      </c>
      <c r="N146" s="142" t="s">
        <v>39</v>
      </c>
      <c r="P146" s="143">
        <f t="shared" si="11"/>
        <v>0</v>
      </c>
      <c r="Q146" s="143">
        <v>0</v>
      </c>
      <c r="R146" s="143">
        <f t="shared" si="12"/>
        <v>0</v>
      </c>
      <c r="S146" s="143">
        <v>0</v>
      </c>
      <c r="T146" s="144">
        <f t="shared" si="13"/>
        <v>0</v>
      </c>
      <c r="AR146" s="145" t="s">
        <v>144</v>
      </c>
      <c r="AT146" s="145" t="s">
        <v>140</v>
      </c>
      <c r="AU146" s="145" t="s">
        <v>81</v>
      </c>
      <c r="AY146" s="16" t="s">
        <v>137</v>
      </c>
      <c r="BE146" s="146">
        <f t="shared" si="14"/>
        <v>0</v>
      </c>
      <c r="BF146" s="146">
        <f t="shared" si="15"/>
        <v>0</v>
      </c>
      <c r="BG146" s="146">
        <f t="shared" si="16"/>
        <v>0</v>
      </c>
      <c r="BH146" s="146">
        <f t="shared" si="17"/>
        <v>0</v>
      </c>
      <c r="BI146" s="146">
        <f t="shared" si="18"/>
        <v>0</v>
      </c>
      <c r="BJ146" s="16" t="s">
        <v>145</v>
      </c>
      <c r="BK146" s="146">
        <f t="shared" si="19"/>
        <v>0</v>
      </c>
      <c r="BL146" s="16" t="s">
        <v>144</v>
      </c>
      <c r="BM146" s="145" t="s">
        <v>418</v>
      </c>
    </row>
    <row r="147" spans="2:65" s="1" customFormat="1" ht="21.75" customHeight="1">
      <c r="B147" s="132"/>
      <c r="C147" s="133" t="s">
        <v>258</v>
      </c>
      <c r="D147" s="133" t="s">
        <v>140</v>
      </c>
      <c r="E147" s="134" t="s">
        <v>758</v>
      </c>
      <c r="F147" s="135" t="s">
        <v>759</v>
      </c>
      <c r="G147" s="136" t="s">
        <v>711</v>
      </c>
      <c r="H147" s="137">
        <v>24</v>
      </c>
      <c r="I147" s="138"/>
      <c r="J147" s="139">
        <f t="shared" si="10"/>
        <v>0</v>
      </c>
      <c r="K147" s="140"/>
      <c r="L147" s="31"/>
      <c r="M147" s="141" t="s">
        <v>1</v>
      </c>
      <c r="N147" s="142" t="s">
        <v>39</v>
      </c>
      <c r="P147" s="143">
        <f t="shared" si="11"/>
        <v>0</v>
      </c>
      <c r="Q147" s="143">
        <v>0</v>
      </c>
      <c r="R147" s="143">
        <f t="shared" si="12"/>
        <v>0</v>
      </c>
      <c r="S147" s="143">
        <v>0</v>
      </c>
      <c r="T147" s="144">
        <f t="shared" si="13"/>
        <v>0</v>
      </c>
      <c r="AR147" s="145" t="s">
        <v>144</v>
      </c>
      <c r="AT147" s="145" t="s">
        <v>140</v>
      </c>
      <c r="AU147" s="145" t="s">
        <v>81</v>
      </c>
      <c r="AY147" s="16" t="s">
        <v>137</v>
      </c>
      <c r="BE147" s="146">
        <f t="shared" si="14"/>
        <v>0</v>
      </c>
      <c r="BF147" s="146">
        <f t="shared" si="15"/>
        <v>0</v>
      </c>
      <c r="BG147" s="146">
        <f t="shared" si="16"/>
        <v>0</v>
      </c>
      <c r="BH147" s="146">
        <f t="shared" si="17"/>
        <v>0</v>
      </c>
      <c r="BI147" s="146">
        <f t="shared" si="18"/>
        <v>0</v>
      </c>
      <c r="BJ147" s="16" t="s">
        <v>145</v>
      </c>
      <c r="BK147" s="146">
        <f t="shared" si="19"/>
        <v>0</v>
      </c>
      <c r="BL147" s="16" t="s">
        <v>144</v>
      </c>
      <c r="BM147" s="145" t="s">
        <v>430</v>
      </c>
    </row>
    <row r="148" spans="2:65" s="1" customFormat="1" ht="16.5" customHeight="1">
      <c r="B148" s="132"/>
      <c r="C148" s="133" t="s">
        <v>264</v>
      </c>
      <c r="D148" s="133" t="s">
        <v>140</v>
      </c>
      <c r="E148" s="134" t="s">
        <v>726</v>
      </c>
      <c r="F148" s="135" t="s">
        <v>727</v>
      </c>
      <c r="G148" s="136" t="s">
        <v>711</v>
      </c>
      <c r="H148" s="137">
        <v>28</v>
      </c>
      <c r="I148" s="138"/>
      <c r="J148" s="139">
        <f t="shared" si="10"/>
        <v>0</v>
      </c>
      <c r="K148" s="140"/>
      <c r="L148" s="31"/>
      <c r="M148" s="141" t="s">
        <v>1</v>
      </c>
      <c r="N148" s="142" t="s">
        <v>39</v>
      </c>
      <c r="P148" s="143">
        <f t="shared" si="11"/>
        <v>0</v>
      </c>
      <c r="Q148" s="143">
        <v>0</v>
      </c>
      <c r="R148" s="143">
        <f t="shared" si="12"/>
        <v>0</v>
      </c>
      <c r="S148" s="143">
        <v>0</v>
      </c>
      <c r="T148" s="144">
        <f t="shared" si="13"/>
        <v>0</v>
      </c>
      <c r="AR148" s="145" t="s">
        <v>144</v>
      </c>
      <c r="AT148" s="145" t="s">
        <v>140</v>
      </c>
      <c r="AU148" s="145" t="s">
        <v>81</v>
      </c>
      <c r="AY148" s="16" t="s">
        <v>137</v>
      </c>
      <c r="BE148" s="146">
        <f t="shared" si="14"/>
        <v>0</v>
      </c>
      <c r="BF148" s="146">
        <f t="shared" si="15"/>
        <v>0</v>
      </c>
      <c r="BG148" s="146">
        <f t="shared" si="16"/>
        <v>0</v>
      </c>
      <c r="BH148" s="146">
        <f t="shared" si="17"/>
        <v>0</v>
      </c>
      <c r="BI148" s="146">
        <f t="shared" si="18"/>
        <v>0</v>
      </c>
      <c r="BJ148" s="16" t="s">
        <v>145</v>
      </c>
      <c r="BK148" s="146">
        <f t="shared" si="19"/>
        <v>0</v>
      </c>
      <c r="BL148" s="16" t="s">
        <v>144</v>
      </c>
      <c r="BM148" s="145" t="s">
        <v>440</v>
      </c>
    </row>
    <row r="149" spans="2:65" s="1" customFormat="1" ht="16.5" customHeight="1">
      <c r="B149" s="132"/>
      <c r="C149" s="133" t="s">
        <v>268</v>
      </c>
      <c r="D149" s="133" t="s">
        <v>140</v>
      </c>
      <c r="E149" s="134" t="s">
        <v>760</v>
      </c>
      <c r="F149" s="135" t="s">
        <v>761</v>
      </c>
      <c r="G149" s="136" t="s">
        <v>711</v>
      </c>
      <c r="H149" s="137">
        <v>48</v>
      </c>
      <c r="I149" s="138"/>
      <c r="J149" s="139">
        <f t="shared" si="10"/>
        <v>0</v>
      </c>
      <c r="K149" s="140"/>
      <c r="L149" s="31"/>
      <c r="M149" s="141" t="s">
        <v>1</v>
      </c>
      <c r="N149" s="142" t="s">
        <v>39</v>
      </c>
      <c r="P149" s="143">
        <f t="shared" si="11"/>
        <v>0</v>
      </c>
      <c r="Q149" s="143">
        <v>0</v>
      </c>
      <c r="R149" s="143">
        <f t="shared" si="12"/>
        <v>0</v>
      </c>
      <c r="S149" s="143">
        <v>0</v>
      </c>
      <c r="T149" s="144">
        <f t="shared" si="13"/>
        <v>0</v>
      </c>
      <c r="AR149" s="145" t="s">
        <v>144</v>
      </c>
      <c r="AT149" s="145" t="s">
        <v>140</v>
      </c>
      <c r="AU149" s="145" t="s">
        <v>81</v>
      </c>
      <c r="AY149" s="16" t="s">
        <v>137</v>
      </c>
      <c r="BE149" s="146">
        <f t="shared" si="14"/>
        <v>0</v>
      </c>
      <c r="BF149" s="146">
        <f t="shared" si="15"/>
        <v>0</v>
      </c>
      <c r="BG149" s="146">
        <f t="shared" si="16"/>
        <v>0</v>
      </c>
      <c r="BH149" s="146">
        <f t="shared" si="17"/>
        <v>0</v>
      </c>
      <c r="BI149" s="146">
        <f t="shared" si="18"/>
        <v>0</v>
      </c>
      <c r="BJ149" s="16" t="s">
        <v>145</v>
      </c>
      <c r="BK149" s="146">
        <f t="shared" si="19"/>
        <v>0</v>
      </c>
      <c r="BL149" s="16" t="s">
        <v>144</v>
      </c>
      <c r="BM149" s="145" t="s">
        <v>449</v>
      </c>
    </row>
    <row r="150" spans="2:65" s="1" customFormat="1" ht="16.5" customHeight="1">
      <c r="B150" s="132"/>
      <c r="C150" s="133" t="s">
        <v>273</v>
      </c>
      <c r="D150" s="133" t="s">
        <v>140</v>
      </c>
      <c r="E150" s="134" t="s">
        <v>762</v>
      </c>
      <c r="F150" s="135" t="s">
        <v>763</v>
      </c>
      <c r="G150" s="136" t="s">
        <v>711</v>
      </c>
      <c r="H150" s="137">
        <v>2</v>
      </c>
      <c r="I150" s="138"/>
      <c r="J150" s="139">
        <f t="shared" si="10"/>
        <v>0</v>
      </c>
      <c r="K150" s="140"/>
      <c r="L150" s="31"/>
      <c r="M150" s="141" t="s">
        <v>1</v>
      </c>
      <c r="N150" s="142" t="s">
        <v>39</v>
      </c>
      <c r="P150" s="143">
        <f t="shared" si="11"/>
        <v>0</v>
      </c>
      <c r="Q150" s="143">
        <v>0</v>
      </c>
      <c r="R150" s="143">
        <f t="shared" si="12"/>
        <v>0</v>
      </c>
      <c r="S150" s="143">
        <v>0</v>
      </c>
      <c r="T150" s="144">
        <f t="shared" si="13"/>
        <v>0</v>
      </c>
      <c r="AR150" s="145" t="s">
        <v>144</v>
      </c>
      <c r="AT150" s="145" t="s">
        <v>140</v>
      </c>
      <c r="AU150" s="145" t="s">
        <v>81</v>
      </c>
      <c r="AY150" s="16" t="s">
        <v>137</v>
      </c>
      <c r="BE150" s="146">
        <f t="shared" si="14"/>
        <v>0</v>
      </c>
      <c r="BF150" s="146">
        <f t="shared" si="15"/>
        <v>0</v>
      </c>
      <c r="BG150" s="146">
        <f t="shared" si="16"/>
        <v>0</v>
      </c>
      <c r="BH150" s="146">
        <f t="shared" si="17"/>
        <v>0</v>
      </c>
      <c r="BI150" s="146">
        <f t="shared" si="18"/>
        <v>0</v>
      </c>
      <c r="BJ150" s="16" t="s">
        <v>145</v>
      </c>
      <c r="BK150" s="146">
        <f t="shared" si="19"/>
        <v>0</v>
      </c>
      <c r="BL150" s="16" t="s">
        <v>144</v>
      </c>
      <c r="BM150" s="145" t="s">
        <v>458</v>
      </c>
    </row>
    <row r="151" spans="2:65" s="1" customFormat="1" ht="16.5" customHeight="1">
      <c r="B151" s="132"/>
      <c r="C151" s="133" t="s">
        <v>279</v>
      </c>
      <c r="D151" s="133" t="s">
        <v>140</v>
      </c>
      <c r="E151" s="134" t="s">
        <v>764</v>
      </c>
      <c r="F151" s="135" t="s">
        <v>765</v>
      </c>
      <c r="G151" s="136" t="s">
        <v>711</v>
      </c>
      <c r="H151" s="137">
        <v>24</v>
      </c>
      <c r="I151" s="138"/>
      <c r="J151" s="139">
        <f t="shared" si="10"/>
        <v>0</v>
      </c>
      <c r="K151" s="140"/>
      <c r="L151" s="31"/>
      <c r="M151" s="141" t="s">
        <v>1</v>
      </c>
      <c r="N151" s="142" t="s">
        <v>39</v>
      </c>
      <c r="P151" s="143">
        <f t="shared" si="11"/>
        <v>0</v>
      </c>
      <c r="Q151" s="143">
        <v>0</v>
      </c>
      <c r="R151" s="143">
        <f t="shared" si="12"/>
        <v>0</v>
      </c>
      <c r="S151" s="143">
        <v>0</v>
      </c>
      <c r="T151" s="144">
        <f t="shared" si="13"/>
        <v>0</v>
      </c>
      <c r="AR151" s="145" t="s">
        <v>144</v>
      </c>
      <c r="AT151" s="145" t="s">
        <v>140</v>
      </c>
      <c r="AU151" s="145" t="s">
        <v>81</v>
      </c>
      <c r="AY151" s="16" t="s">
        <v>137</v>
      </c>
      <c r="BE151" s="146">
        <f t="shared" si="14"/>
        <v>0</v>
      </c>
      <c r="BF151" s="146">
        <f t="shared" si="15"/>
        <v>0</v>
      </c>
      <c r="BG151" s="146">
        <f t="shared" si="16"/>
        <v>0</v>
      </c>
      <c r="BH151" s="146">
        <f t="shared" si="17"/>
        <v>0</v>
      </c>
      <c r="BI151" s="146">
        <f t="shared" si="18"/>
        <v>0</v>
      </c>
      <c r="BJ151" s="16" t="s">
        <v>145</v>
      </c>
      <c r="BK151" s="146">
        <f t="shared" si="19"/>
        <v>0</v>
      </c>
      <c r="BL151" s="16" t="s">
        <v>144</v>
      </c>
      <c r="BM151" s="145" t="s">
        <v>466</v>
      </c>
    </row>
    <row r="152" spans="2:65" s="1" customFormat="1" ht="16.5" customHeight="1">
      <c r="B152" s="132"/>
      <c r="C152" s="133" t="s">
        <v>284</v>
      </c>
      <c r="D152" s="133" t="s">
        <v>140</v>
      </c>
      <c r="E152" s="134" t="s">
        <v>766</v>
      </c>
      <c r="F152" s="135" t="s">
        <v>767</v>
      </c>
      <c r="G152" s="136" t="s">
        <v>276</v>
      </c>
      <c r="H152" s="137">
        <v>13</v>
      </c>
      <c r="I152" s="138"/>
      <c r="J152" s="139">
        <f t="shared" si="10"/>
        <v>0</v>
      </c>
      <c r="K152" s="140"/>
      <c r="L152" s="31"/>
      <c r="M152" s="141" t="s">
        <v>1</v>
      </c>
      <c r="N152" s="142" t="s">
        <v>39</v>
      </c>
      <c r="P152" s="143">
        <f t="shared" si="11"/>
        <v>0</v>
      </c>
      <c r="Q152" s="143">
        <v>0</v>
      </c>
      <c r="R152" s="143">
        <f t="shared" si="12"/>
        <v>0</v>
      </c>
      <c r="S152" s="143">
        <v>0</v>
      </c>
      <c r="T152" s="144">
        <f t="shared" si="13"/>
        <v>0</v>
      </c>
      <c r="AR152" s="145" t="s">
        <v>144</v>
      </c>
      <c r="AT152" s="145" t="s">
        <v>140</v>
      </c>
      <c r="AU152" s="145" t="s">
        <v>81</v>
      </c>
      <c r="AY152" s="16" t="s">
        <v>137</v>
      </c>
      <c r="BE152" s="146">
        <f t="shared" si="14"/>
        <v>0</v>
      </c>
      <c r="BF152" s="146">
        <f t="shared" si="15"/>
        <v>0</v>
      </c>
      <c r="BG152" s="146">
        <f t="shared" si="16"/>
        <v>0</v>
      </c>
      <c r="BH152" s="146">
        <f t="shared" si="17"/>
        <v>0</v>
      </c>
      <c r="BI152" s="146">
        <f t="shared" si="18"/>
        <v>0</v>
      </c>
      <c r="BJ152" s="16" t="s">
        <v>145</v>
      </c>
      <c r="BK152" s="146">
        <f t="shared" si="19"/>
        <v>0</v>
      </c>
      <c r="BL152" s="16" t="s">
        <v>144</v>
      </c>
      <c r="BM152" s="145" t="s">
        <v>476</v>
      </c>
    </row>
    <row r="153" spans="2:65" s="1" customFormat="1" ht="16.5" customHeight="1">
      <c r="B153" s="132"/>
      <c r="C153" s="133" t="s">
        <v>288</v>
      </c>
      <c r="D153" s="133" t="s">
        <v>140</v>
      </c>
      <c r="E153" s="134" t="s">
        <v>744</v>
      </c>
      <c r="F153" s="135" t="s">
        <v>745</v>
      </c>
      <c r="G153" s="136" t="s">
        <v>276</v>
      </c>
      <c r="H153" s="137">
        <v>2</v>
      </c>
      <c r="I153" s="138"/>
      <c r="J153" s="139">
        <f t="shared" si="10"/>
        <v>0</v>
      </c>
      <c r="K153" s="140"/>
      <c r="L153" s="31"/>
      <c r="M153" s="141" t="s">
        <v>1</v>
      </c>
      <c r="N153" s="142" t="s">
        <v>39</v>
      </c>
      <c r="P153" s="143">
        <f t="shared" si="11"/>
        <v>0</v>
      </c>
      <c r="Q153" s="143">
        <v>0</v>
      </c>
      <c r="R153" s="143">
        <f t="shared" si="12"/>
        <v>0</v>
      </c>
      <c r="S153" s="143">
        <v>0</v>
      </c>
      <c r="T153" s="144">
        <f t="shared" si="13"/>
        <v>0</v>
      </c>
      <c r="AR153" s="145" t="s">
        <v>144</v>
      </c>
      <c r="AT153" s="145" t="s">
        <v>140</v>
      </c>
      <c r="AU153" s="145" t="s">
        <v>81</v>
      </c>
      <c r="AY153" s="16" t="s">
        <v>137</v>
      </c>
      <c r="BE153" s="146">
        <f t="shared" si="14"/>
        <v>0</v>
      </c>
      <c r="BF153" s="146">
        <f t="shared" si="15"/>
        <v>0</v>
      </c>
      <c r="BG153" s="146">
        <f t="shared" si="16"/>
        <v>0</v>
      </c>
      <c r="BH153" s="146">
        <f t="shared" si="17"/>
        <v>0</v>
      </c>
      <c r="BI153" s="146">
        <f t="shared" si="18"/>
        <v>0</v>
      </c>
      <c r="BJ153" s="16" t="s">
        <v>145</v>
      </c>
      <c r="BK153" s="146">
        <f t="shared" si="19"/>
        <v>0</v>
      </c>
      <c r="BL153" s="16" t="s">
        <v>144</v>
      </c>
      <c r="BM153" s="145" t="s">
        <v>486</v>
      </c>
    </row>
    <row r="154" spans="2:65" s="1" customFormat="1" ht="16.5" customHeight="1">
      <c r="B154" s="132"/>
      <c r="C154" s="133" t="s">
        <v>292</v>
      </c>
      <c r="D154" s="133" t="s">
        <v>140</v>
      </c>
      <c r="E154" s="134" t="s">
        <v>746</v>
      </c>
      <c r="F154" s="135" t="s">
        <v>747</v>
      </c>
      <c r="G154" s="136" t="s">
        <v>748</v>
      </c>
      <c r="H154" s="137">
        <v>12</v>
      </c>
      <c r="I154" s="138"/>
      <c r="J154" s="139">
        <f t="shared" si="10"/>
        <v>0</v>
      </c>
      <c r="K154" s="140"/>
      <c r="L154" s="31"/>
      <c r="M154" s="141" t="s">
        <v>1</v>
      </c>
      <c r="N154" s="142" t="s">
        <v>39</v>
      </c>
      <c r="P154" s="143">
        <f t="shared" si="11"/>
        <v>0</v>
      </c>
      <c r="Q154" s="143">
        <v>0</v>
      </c>
      <c r="R154" s="143">
        <f t="shared" si="12"/>
        <v>0</v>
      </c>
      <c r="S154" s="143">
        <v>0</v>
      </c>
      <c r="T154" s="144">
        <f t="shared" si="13"/>
        <v>0</v>
      </c>
      <c r="AR154" s="145" t="s">
        <v>144</v>
      </c>
      <c r="AT154" s="145" t="s">
        <v>140</v>
      </c>
      <c r="AU154" s="145" t="s">
        <v>81</v>
      </c>
      <c r="AY154" s="16" t="s">
        <v>137</v>
      </c>
      <c r="BE154" s="146">
        <f t="shared" si="14"/>
        <v>0</v>
      </c>
      <c r="BF154" s="146">
        <f t="shared" si="15"/>
        <v>0</v>
      </c>
      <c r="BG154" s="146">
        <f t="shared" si="16"/>
        <v>0</v>
      </c>
      <c r="BH154" s="146">
        <f t="shared" si="17"/>
        <v>0</v>
      </c>
      <c r="BI154" s="146">
        <f t="shared" si="18"/>
        <v>0</v>
      </c>
      <c r="BJ154" s="16" t="s">
        <v>145</v>
      </c>
      <c r="BK154" s="146">
        <f t="shared" si="19"/>
        <v>0</v>
      </c>
      <c r="BL154" s="16" t="s">
        <v>144</v>
      </c>
      <c r="BM154" s="145" t="s">
        <v>496</v>
      </c>
    </row>
    <row r="155" spans="2:65" s="1" customFormat="1" ht="16.5" customHeight="1">
      <c r="B155" s="132"/>
      <c r="C155" s="133" t="s">
        <v>296</v>
      </c>
      <c r="D155" s="133" t="s">
        <v>140</v>
      </c>
      <c r="E155" s="134" t="s">
        <v>749</v>
      </c>
      <c r="F155" s="135" t="s">
        <v>750</v>
      </c>
      <c r="G155" s="136" t="s">
        <v>421</v>
      </c>
      <c r="H155" s="137">
        <v>4</v>
      </c>
      <c r="I155" s="138"/>
      <c r="J155" s="139">
        <f t="shared" si="10"/>
        <v>0</v>
      </c>
      <c r="K155" s="140"/>
      <c r="L155" s="31"/>
      <c r="M155" s="141" t="s">
        <v>1</v>
      </c>
      <c r="N155" s="142" t="s">
        <v>39</v>
      </c>
      <c r="P155" s="143">
        <f t="shared" si="11"/>
        <v>0</v>
      </c>
      <c r="Q155" s="143">
        <v>0</v>
      </c>
      <c r="R155" s="143">
        <f t="shared" si="12"/>
        <v>0</v>
      </c>
      <c r="S155" s="143">
        <v>0</v>
      </c>
      <c r="T155" s="144">
        <f t="shared" si="13"/>
        <v>0</v>
      </c>
      <c r="AR155" s="145" t="s">
        <v>144</v>
      </c>
      <c r="AT155" s="145" t="s">
        <v>140</v>
      </c>
      <c r="AU155" s="145" t="s">
        <v>81</v>
      </c>
      <c r="AY155" s="16" t="s">
        <v>137</v>
      </c>
      <c r="BE155" s="146">
        <f t="shared" si="14"/>
        <v>0</v>
      </c>
      <c r="BF155" s="146">
        <f t="shared" si="15"/>
        <v>0</v>
      </c>
      <c r="BG155" s="146">
        <f t="shared" si="16"/>
        <v>0</v>
      </c>
      <c r="BH155" s="146">
        <f t="shared" si="17"/>
        <v>0</v>
      </c>
      <c r="BI155" s="146">
        <f t="shared" si="18"/>
        <v>0</v>
      </c>
      <c r="BJ155" s="16" t="s">
        <v>145</v>
      </c>
      <c r="BK155" s="146">
        <f t="shared" si="19"/>
        <v>0</v>
      </c>
      <c r="BL155" s="16" t="s">
        <v>144</v>
      </c>
      <c r="BM155" s="145" t="s">
        <v>505</v>
      </c>
    </row>
    <row r="156" spans="2:65" s="1" customFormat="1" ht="16.5" customHeight="1">
      <c r="B156" s="132"/>
      <c r="C156" s="133" t="s">
        <v>300</v>
      </c>
      <c r="D156" s="133" t="s">
        <v>140</v>
      </c>
      <c r="E156" s="134" t="s">
        <v>751</v>
      </c>
      <c r="F156" s="135" t="s">
        <v>752</v>
      </c>
      <c r="G156" s="136" t="s">
        <v>711</v>
      </c>
      <c r="H156" s="137">
        <v>24</v>
      </c>
      <c r="I156" s="138"/>
      <c r="J156" s="139">
        <f t="shared" si="10"/>
        <v>0</v>
      </c>
      <c r="K156" s="140"/>
      <c r="L156" s="31"/>
      <c r="M156" s="141" t="s">
        <v>1</v>
      </c>
      <c r="N156" s="142" t="s">
        <v>39</v>
      </c>
      <c r="P156" s="143">
        <f t="shared" si="11"/>
        <v>0</v>
      </c>
      <c r="Q156" s="143">
        <v>0</v>
      </c>
      <c r="R156" s="143">
        <f t="shared" si="12"/>
        <v>0</v>
      </c>
      <c r="S156" s="143">
        <v>0</v>
      </c>
      <c r="T156" s="144">
        <f t="shared" si="13"/>
        <v>0</v>
      </c>
      <c r="AR156" s="145" t="s">
        <v>144</v>
      </c>
      <c r="AT156" s="145" t="s">
        <v>140</v>
      </c>
      <c r="AU156" s="145" t="s">
        <v>81</v>
      </c>
      <c r="AY156" s="16" t="s">
        <v>137</v>
      </c>
      <c r="BE156" s="146">
        <f t="shared" si="14"/>
        <v>0</v>
      </c>
      <c r="BF156" s="146">
        <f t="shared" si="15"/>
        <v>0</v>
      </c>
      <c r="BG156" s="146">
        <f t="shared" si="16"/>
        <v>0</v>
      </c>
      <c r="BH156" s="146">
        <f t="shared" si="17"/>
        <v>0</v>
      </c>
      <c r="BI156" s="146">
        <f t="shared" si="18"/>
        <v>0</v>
      </c>
      <c r="BJ156" s="16" t="s">
        <v>145</v>
      </c>
      <c r="BK156" s="146">
        <f t="shared" si="19"/>
        <v>0</v>
      </c>
      <c r="BL156" s="16" t="s">
        <v>144</v>
      </c>
      <c r="BM156" s="145" t="s">
        <v>513</v>
      </c>
    </row>
    <row r="157" spans="2:65" s="11" customFormat="1" ht="22.9" customHeight="1">
      <c r="B157" s="120"/>
      <c r="D157" s="121" t="s">
        <v>72</v>
      </c>
      <c r="E157" s="130" t="s">
        <v>768</v>
      </c>
      <c r="F157" s="130" t="s">
        <v>769</v>
      </c>
      <c r="I157" s="123"/>
      <c r="J157" s="131">
        <f>BK157</f>
        <v>0</v>
      </c>
      <c r="L157" s="120"/>
      <c r="M157" s="125"/>
      <c r="P157" s="126">
        <f>SUM(P158:P160)</f>
        <v>0</v>
      </c>
      <c r="R157" s="126">
        <f>SUM(R158:R160)</f>
        <v>4.9764000000000003E-2</v>
      </c>
      <c r="T157" s="127">
        <f>SUM(T158:T160)</f>
        <v>0</v>
      </c>
      <c r="AR157" s="121" t="s">
        <v>145</v>
      </c>
      <c r="AT157" s="128" t="s">
        <v>72</v>
      </c>
      <c r="AU157" s="128" t="s">
        <v>81</v>
      </c>
      <c r="AY157" s="121" t="s">
        <v>137</v>
      </c>
      <c r="BK157" s="129">
        <f>SUM(BK158:BK160)</f>
        <v>0</v>
      </c>
    </row>
    <row r="158" spans="2:65" s="1" customFormat="1" ht="24.2" customHeight="1">
      <c r="B158" s="132"/>
      <c r="C158" s="133" t="s">
        <v>305</v>
      </c>
      <c r="D158" s="133" t="s">
        <v>140</v>
      </c>
      <c r="E158" s="134" t="s">
        <v>770</v>
      </c>
      <c r="F158" s="135" t="s">
        <v>771</v>
      </c>
      <c r="G158" s="136" t="s">
        <v>143</v>
      </c>
      <c r="H158" s="137">
        <v>140.19999999999999</v>
      </c>
      <c r="I158" s="138"/>
      <c r="J158" s="139">
        <f>ROUND(I158*H158,2)</f>
        <v>0</v>
      </c>
      <c r="K158" s="140"/>
      <c r="L158" s="31"/>
      <c r="M158" s="141" t="s">
        <v>1</v>
      </c>
      <c r="N158" s="142" t="s">
        <v>39</v>
      </c>
      <c r="P158" s="143">
        <f>O158*H158</f>
        <v>0</v>
      </c>
      <c r="Q158" s="143">
        <v>2.2000000000000001E-4</v>
      </c>
      <c r="R158" s="143">
        <f>Q158*H158</f>
        <v>3.0844E-2</v>
      </c>
      <c r="S158" s="143">
        <v>0</v>
      </c>
      <c r="T158" s="144">
        <f>S158*H158</f>
        <v>0</v>
      </c>
      <c r="AR158" s="145" t="s">
        <v>225</v>
      </c>
      <c r="AT158" s="145" t="s">
        <v>140</v>
      </c>
      <c r="AU158" s="145" t="s">
        <v>145</v>
      </c>
      <c r="AY158" s="16" t="s">
        <v>137</v>
      </c>
      <c r="BE158" s="146">
        <f>IF(N158="základní",J158,0)</f>
        <v>0</v>
      </c>
      <c r="BF158" s="146">
        <f>IF(N158="snížená",J158,0)</f>
        <v>0</v>
      </c>
      <c r="BG158" s="146">
        <f>IF(N158="zákl. přenesená",J158,0)</f>
        <v>0</v>
      </c>
      <c r="BH158" s="146">
        <f>IF(N158="sníž. přenesená",J158,0)</f>
        <v>0</v>
      </c>
      <c r="BI158" s="146">
        <f>IF(N158="nulová",J158,0)</f>
        <v>0</v>
      </c>
      <c r="BJ158" s="16" t="s">
        <v>145</v>
      </c>
      <c r="BK158" s="146">
        <f>ROUND(I158*H158,2)</f>
        <v>0</v>
      </c>
      <c r="BL158" s="16" t="s">
        <v>225</v>
      </c>
      <c r="BM158" s="145" t="s">
        <v>772</v>
      </c>
    </row>
    <row r="159" spans="2:65" s="1" customFormat="1" ht="16.5" customHeight="1">
      <c r="B159" s="132"/>
      <c r="C159" s="133" t="s">
        <v>310</v>
      </c>
      <c r="D159" s="133" t="s">
        <v>140</v>
      </c>
      <c r="E159" s="134" t="s">
        <v>773</v>
      </c>
      <c r="F159" s="135" t="s">
        <v>774</v>
      </c>
      <c r="G159" s="136" t="s">
        <v>276</v>
      </c>
      <c r="H159" s="137">
        <v>36</v>
      </c>
      <c r="I159" s="138"/>
      <c r="J159" s="139">
        <f>ROUND(I159*H159,2)</f>
        <v>0</v>
      </c>
      <c r="K159" s="140"/>
      <c r="L159" s="31"/>
      <c r="M159" s="141" t="s">
        <v>1</v>
      </c>
      <c r="N159" s="142" t="s">
        <v>39</v>
      </c>
      <c r="P159" s="143">
        <f>O159*H159</f>
        <v>0</v>
      </c>
      <c r="Q159" s="143">
        <v>2.2000000000000001E-4</v>
      </c>
      <c r="R159" s="143">
        <f>Q159*H159</f>
        <v>7.92E-3</v>
      </c>
      <c r="S159" s="143">
        <v>0</v>
      </c>
      <c r="T159" s="144">
        <f>S159*H159</f>
        <v>0</v>
      </c>
      <c r="AR159" s="145" t="s">
        <v>225</v>
      </c>
      <c r="AT159" s="145" t="s">
        <v>140</v>
      </c>
      <c r="AU159" s="145" t="s">
        <v>145</v>
      </c>
      <c r="AY159" s="16" t="s">
        <v>137</v>
      </c>
      <c r="BE159" s="146">
        <f>IF(N159="základní",J159,0)</f>
        <v>0</v>
      </c>
      <c r="BF159" s="146">
        <f>IF(N159="snížená",J159,0)</f>
        <v>0</v>
      </c>
      <c r="BG159" s="146">
        <f>IF(N159="zákl. přenesená",J159,0)</f>
        <v>0</v>
      </c>
      <c r="BH159" s="146">
        <f>IF(N159="sníž. přenesená",J159,0)</f>
        <v>0</v>
      </c>
      <c r="BI159" s="146">
        <f>IF(N159="nulová",J159,0)</f>
        <v>0</v>
      </c>
      <c r="BJ159" s="16" t="s">
        <v>145</v>
      </c>
      <c r="BK159" s="146">
        <f>ROUND(I159*H159,2)</f>
        <v>0</v>
      </c>
      <c r="BL159" s="16" t="s">
        <v>225</v>
      </c>
      <c r="BM159" s="145" t="s">
        <v>775</v>
      </c>
    </row>
    <row r="160" spans="2:65" s="1" customFormat="1" ht="16.5" customHeight="1">
      <c r="B160" s="132"/>
      <c r="C160" s="133" t="s">
        <v>314</v>
      </c>
      <c r="D160" s="133" t="s">
        <v>140</v>
      </c>
      <c r="E160" s="134" t="s">
        <v>776</v>
      </c>
      <c r="F160" s="135" t="s">
        <v>777</v>
      </c>
      <c r="G160" s="136" t="s">
        <v>778</v>
      </c>
      <c r="H160" s="137">
        <v>50</v>
      </c>
      <c r="I160" s="138"/>
      <c r="J160" s="139">
        <f>ROUND(I160*H160,2)</f>
        <v>0</v>
      </c>
      <c r="K160" s="140"/>
      <c r="L160" s="31"/>
      <c r="M160" s="141" t="s">
        <v>1</v>
      </c>
      <c r="N160" s="142" t="s">
        <v>39</v>
      </c>
      <c r="P160" s="143">
        <f>O160*H160</f>
        <v>0</v>
      </c>
      <c r="Q160" s="143">
        <v>2.2000000000000001E-4</v>
      </c>
      <c r="R160" s="143">
        <f>Q160*H160</f>
        <v>1.1000000000000001E-2</v>
      </c>
      <c r="S160" s="143">
        <v>0</v>
      </c>
      <c r="T160" s="144">
        <f>S160*H160</f>
        <v>0</v>
      </c>
      <c r="AR160" s="145" t="s">
        <v>225</v>
      </c>
      <c r="AT160" s="145" t="s">
        <v>140</v>
      </c>
      <c r="AU160" s="145" t="s">
        <v>145</v>
      </c>
      <c r="AY160" s="16" t="s">
        <v>137</v>
      </c>
      <c r="BE160" s="146">
        <f>IF(N160="základní",J160,0)</f>
        <v>0</v>
      </c>
      <c r="BF160" s="146">
        <f>IF(N160="snížená",J160,0)</f>
        <v>0</v>
      </c>
      <c r="BG160" s="146">
        <f>IF(N160="zákl. přenesená",J160,0)</f>
        <v>0</v>
      </c>
      <c r="BH160" s="146">
        <f>IF(N160="sníž. přenesená",J160,0)</f>
        <v>0</v>
      </c>
      <c r="BI160" s="146">
        <f>IF(N160="nulová",J160,0)</f>
        <v>0</v>
      </c>
      <c r="BJ160" s="16" t="s">
        <v>145</v>
      </c>
      <c r="BK160" s="146">
        <f>ROUND(I160*H160,2)</f>
        <v>0</v>
      </c>
      <c r="BL160" s="16" t="s">
        <v>225</v>
      </c>
      <c r="BM160" s="145" t="s">
        <v>779</v>
      </c>
    </row>
    <row r="161" spans="2:65" s="11" customFormat="1" ht="25.9" customHeight="1">
      <c r="B161" s="120"/>
      <c r="D161" s="121" t="s">
        <v>72</v>
      </c>
      <c r="E161" s="122" t="s">
        <v>619</v>
      </c>
      <c r="F161" s="122" t="s">
        <v>780</v>
      </c>
      <c r="I161" s="123"/>
      <c r="J161" s="124">
        <f>BK161</f>
        <v>0</v>
      </c>
      <c r="L161" s="120"/>
      <c r="M161" s="125"/>
      <c r="P161" s="126">
        <f>SUM(P162:P164)</f>
        <v>0</v>
      </c>
      <c r="R161" s="126">
        <f>SUM(R162:R164)</f>
        <v>0</v>
      </c>
      <c r="T161" s="127">
        <f>SUM(T162:T164)</f>
        <v>0</v>
      </c>
      <c r="AR161" s="121" t="s">
        <v>81</v>
      </c>
      <c r="AT161" s="128" t="s">
        <v>72</v>
      </c>
      <c r="AU161" s="128" t="s">
        <v>73</v>
      </c>
      <c r="AY161" s="121" t="s">
        <v>137</v>
      </c>
      <c r="BK161" s="129">
        <f>SUM(BK162:BK164)</f>
        <v>0</v>
      </c>
    </row>
    <row r="162" spans="2:65" s="1" customFormat="1" ht="21.75" customHeight="1">
      <c r="B162" s="132"/>
      <c r="C162" s="133" t="s">
        <v>320</v>
      </c>
      <c r="D162" s="133" t="s">
        <v>140</v>
      </c>
      <c r="E162" s="134" t="s">
        <v>781</v>
      </c>
      <c r="F162" s="135" t="s">
        <v>782</v>
      </c>
      <c r="G162" s="136" t="s">
        <v>276</v>
      </c>
      <c r="H162" s="137">
        <v>-150</v>
      </c>
      <c r="I162" s="138"/>
      <c r="J162" s="139">
        <f>ROUND(I162*H162,2)</f>
        <v>0</v>
      </c>
      <c r="K162" s="140"/>
      <c r="L162" s="31"/>
      <c r="M162" s="141" t="s">
        <v>1</v>
      </c>
      <c r="N162" s="142" t="s">
        <v>39</v>
      </c>
      <c r="P162" s="143">
        <f>O162*H162</f>
        <v>0</v>
      </c>
      <c r="Q162" s="143">
        <v>0</v>
      </c>
      <c r="R162" s="143">
        <f>Q162*H162</f>
        <v>0</v>
      </c>
      <c r="S162" s="143">
        <v>0</v>
      </c>
      <c r="T162" s="144">
        <f>S162*H162</f>
        <v>0</v>
      </c>
      <c r="AR162" s="145" t="s">
        <v>144</v>
      </c>
      <c r="AT162" s="145" t="s">
        <v>140</v>
      </c>
      <c r="AU162" s="145" t="s">
        <v>81</v>
      </c>
      <c r="AY162" s="16" t="s">
        <v>137</v>
      </c>
      <c r="BE162" s="146">
        <f>IF(N162="základní",J162,0)</f>
        <v>0</v>
      </c>
      <c r="BF162" s="146">
        <f>IF(N162="snížená",J162,0)</f>
        <v>0</v>
      </c>
      <c r="BG162" s="146">
        <f>IF(N162="zákl. přenesená",J162,0)</f>
        <v>0</v>
      </c>
      <c r="BH162" s="146">
        <f>IF(N162="sníž. přenesená",J162,0)</f>
        <v>0</v>
      </c>
      <c r="BI162" s="146">
        <f>IF(N162="nulová",J162,0)</f>
        <v>0</v>
      </c>
      <c r="BJ162" s="16" t="s">
        <v>145</v>
      </c>
      <c r="BK162" s="146">
        <f>ROUND(I162*H162,2)</f>
        <v>0</v>
      </c>
      <c r="BL162" s="16" t="s">
        <v>144</v>
      </c>
      <c r="BM162" s="145" t="s">
        <v>783</v>
      </c>
    </row>
    <row r="163" spans="2:65" s="1" customFormat="1" ht="16.5" customHeight="1">
      <c r="B163" s="132"/>
      <c r="C163" s="133" t="s">
        <v>324</v>
      </c>
      <c r="D163" s="133" t="s">
        <v>140</v>
      </c>
      <c r="E163" s="134" t="s">
        <v>784</v>
      </c>
      <c r="F163" s="135" t="s">
        <v>785</v>
      </c>
      <c r="G163" s="136" t="s">
        <v>711</v>
      </c>
      <c r="H163" s="137">
        <v>48</v>
      </c>
      <c r="I163" s="138"/>
      <c r="J163" s="139">
        <f>ROUND(I163*H163,2)</f>
        <v>0</v>
      </c>
      <c r="K163" s="140"/>
      <c r="L163" s="31"/>
      <c r="M163" s="141" t="s">
        <v>1</v>
      </c>
      <c r="N163" s="142" t="s">
        <v>39</v>
      </c>
      <c r="P163" s="143">
        <f>O163*H163</f>
        <v>0</v>
      </c>
      <c r="Q163" s="143">
        <v>0</v>
      </c>
      <c r="R163" s="143">
        <f>Q163*H163</f>
        <v>0</v>
      </c>
      <c r="S163" s="143">
        <v>0</v>
      </c>
      <c r="T163" s="144">
        <f>S163*H163</f>
        <v>0</v>
      </c>
      <c r="AR163" s="145" t="s">
        <v>144</v>
      </c>
      <c r="AT163" s="145" t="s">
        <v>140</v>
      </c>
      <c r="AU163" s="145" t="s">
        <v>81</v>
      </c>
      <c r="AY163" s="16" t="s">
        <v>137</v>
      </c>
      <c r="BE163" s="146">
        <f>IF(N163="základní",J163,0)</f>
        <v>0</v>
      </c>
      <c r="BF163" s="146">
        <f>IF(N163="snížená",J163,0)</f>
        <v>0</v>
      </c>
      <c r="BG163" s="146">
        <f>IF(N163="zákl. přenesená",J163,0)</f>
        <v>0</v>
      </c>
      <c r="BH163" s="146">
        <f>IF(N163="sníž. přenesená",J163,0)</f>
        <v>0</v>
      </c>
      <c r="BI163" s="146">
        <f>IF(N163="nulová",J163,0)</f>
        <v>0</v>
      </c>
      <c r="BJ163" s="16" t="s">
        <v>145</v>
      </c>
      <c r="BK163" s="146">
        <f>ROUND(I163*H163,2)</f>
        <v>0</v>
      </c>
      <c r="BL163" s="16" t="s">
        <v>144</v>
      </c>
      <c r="BM163" s="145" t="s">
        <v>522</v>
      </c>
    </row>
    <row r="164" spans="2:65" s="1" customFormat="1" ht="21.75" customHeight="1">
      <c r="B164" s="132"/>
      <c r="C164" s="133" t="s">
        <v>328</v>
      </c>
      <c r="D164" s="133" t="s">
        <v>140</v>
      </c>
      <c r="E164" s="134" t="s">
        <v>786</v>
      </c>
      <c r="F164" s="135" t="s">
        <v>782</v>
      </c>
      <c r="G164" s="136" t="s">
        <v>276</v>
      </c>
      <c r="H164" s="137">
        <v>150</v>
      </c>
      <c r="I164" s="138"/>
      <c r="J164" s="139">
        <f>ROUND(I164*H164,2)</f>
        <v>0</v>
      </c>
      <c r="K164" s="140"/>
      <c r="L164" s="31"/>
      <c r="M164" s="141" t="s">
        <v>1</v>
      </c>
      <c r="N164" s="142" t="s">
        <v>39</v>
      </c>
      <c r="P164" s="143">
        <f>O164*H164</f>
        <v>0</v>
      </c>
      <c r="Q164" s="143">
        <v>0</v>
      </c>
      <c r="R164" s="143">
        <f>Q164*H164</f>
        <v>0</v>
      </c>
      <c r="S164" s="143">
        <v>0</v>
      </c>
      <c r="T164" s="144">
        <f>S164*H164</f>
        <v>0</v>
      </c>
      <c r="AR164" s="145" t="s">
        <v>144</v>
      </c>
      <c r="AT164" s="145" t="s">
        <v>140</v>
      </c>
      <c r="AU164" s="145" t="s">
        <v>81</v>
      </c>
      <c r="AY164" s="16" t="s">
        <v>137</v>
      </c>
      <c r="BE164" s="146">
        <f>IF(N164="základní",J164,0)</f>
        <v>0</v>
      </c>
      <c r="BF164" s="146">
        <f>IF(N164="snížená",J164,0)</f>
        <v>0</v>
      </c>
      <c r="BG164" s="146">
        <f>IF(N164="zákl. přenesená",J164,0)</f>
        <v>0</v>
      </c>
      <c r="BH164" s="146">
        <f>IF(N164="sníž. přenesená",J164,0)</f>
        <v>0</v>
      </c>
      <c r="BI164" s="146">
        <f>IF(N164="nulová",J164,0)</f>
        <v>0</v>
      </c>
      <c r="BJ164" s="16" t="s">
        <v>145</v>
      </c>
      <c r="BK164" s="146">
        <f>ROUND(I164*H164,2)</f>
        <v>0</v>
      </c>
      <c r="BL164" s="16" t="s">
        <v>144</v>
      </c>
      <c r="BM164" s="145" t="s">
        <v>532</v>
      </c>
    </row>
    <row r="165" spans="2:65" s="11" customFormat="1" ht="25.9" customHeight="1">
      <c r="B165" s="120"/>
      <c r="D165" s="121" t="s">
        <v>72</v>
      </c>
      <c r="E165" s="122" t="s">
        <v>634</v>
      </c>
      <c r="F165" s="122" t="s">
        <v>1</v>
      </c>
      <c r="I165" s="123"/>
      <c r="J165" s="124">
        <f>BK165</f>
        <v>0</v>
      </c>
      <c r="L165" s="120"/>
      <c r="M165" s="125"/>
      <c r="P165" s="126">
        <f>SUM(P166:P167)</f>
        <v>0</v>
      </c>
      <c r="R165" s="126">
        <f>SUM(R166:R167)</f>
        <v>0</v>
      </c>
      <c r="T165" s="127">
        <f>SUM(T166:T167)</f>
        <v>0</v>
      </c>
      <c r="AR165" s="121" t="s">
        <v>81</v>
      </c>
      <c r="AT165" s="128" t="s">
        <v>72</v>
      </c>
      <c r="AU165" s="128" t="s">
        <v>73</v>
      </c>
      <c r="AY165" s="121" t="s">
        <v>137</v>
      </c>
      <c r="BK165" s="129">
        <f>SUM(BK166:BK167)</f>
        <v>0</v>
      </c>
    </row>
    <row r="166" spans="2:65" s="1" customFormat="1" ht="16.5" customHeight="1">
      <c r="B166" s="132"/>
      <c r="C166" s="133" t="s">
        <v>333</v>
      </c>
      <c r="D166" s="133" t="s">
        <v>140</v>
      </c>
      <c r="E166" s="134" t="s">
        <v>787</v>
      </c>
      <c r="F166" s="135" t="s">
        <v>349</v>
      </c>
      <c r="G166" s="136" t="s">
        <v>410</v>
      </c>
      <c r="H166" s="179"/>
      <c r="I166" s="138"/>
      <c r="J166" s="139">
        <f>ROUND(I166*H166,2)</f>
        <v>0</v>
      </c>
      <c r="K166" s="140"/>
      <c r="L166" s="31"/>
      <c r="M166" s="141" t="s">
        <v>1</v>
      </c>
      <c r="N166" s="142" t="s">
        <v>39</v>
      </c>
      <c r="P166" s="143">
        <f>O166*H166</f>
        <v>0</v>
      </c>
      <c r="Q166" s="143">
        <v>0</v>
      </c>
      <c r="R166" s="143">
        <f>Q166*H166</f>
        <v>0</v>
      </c>
      <c r="S166" s="143">
        <v>0</v>
      </c>
      <c r="T166" s="144">
        <f>S166*H166</f>
        <v>0</v>
      </c>
      <c r="AR166" s="145" t="s">
        <v>144</v>
      </c>
      <c r="AT166" s="145" t="s">
        <v>140</v>
      </c>
      <c r="AU166" s="145" t="s">
        <v>81</v>
      </c>
      <c r="AY166" s="16" t="s">
        <v>137</v>
      </c>
      <c r="BE166" s="146">
        <f>IF(N166="základní",J166,0)</f>
        <v>0</v>
      </c>
      <c r="BF166" s="146">
        <f>IF(N166="snížená",J166,0)</f>
        <v>0</v>
      </c>
      <c r="BG166" s="146">
        <f>IF(N166="zákl. přenesená",J166,0)</f>
        <v>0</v>
      </c>
      <c r="BH166" s="146">
        <f>IF(N166="sníž. přenesená",J166,0)</f>
        <v>0</v>
      </c>
      <c r="BI166" s="146">
        <f>IF(N166="nulová",J166,0)</f>
        <v>0</v>
      </c>
      <c r="BJ166" s="16" t="s">
        <v>145</v>
      </c>
      <c r="BK166" s="146">
        <f>ROUND(I166*H166,2)</f>
        <v>0</v>
      </c>
      <c r="BL166" s="16" t="s">
        <v>144</v>
      </c>
      <c r="BM166" s="145" t="s">
        <v>650</v>
      </c>
    </row>
    <row r="167" spans="2:65" s="1" customFormat="1" ht="16.5" customHeight="1">
      <c r="B167" s="132"/>
      <c r="C167" s="133" t="s">
        <v>338</v>
      </c>
      <c r="D167" s="133" t="s">
        <v>140</v>
      </c>
      <c r="E167" s="134" t="s">
        <v>788</v>
      </c>
      <c r="F167" s="135" t="s">
        <v>789</v>
      </c>
      <c r="G167" s="136" t="s">
        <v>410</v>
      </c>
      <c r="H167" s="179"/>
      <c r="I167" s="138"/>
      <c r="J167" s="139">
        <f>ROUND(I167*H167,2)</f>
        <v>0</v>
      </c>
      <c r="K167" s="140"/>
      <c r="L167" s="31"/>
      <c r="M167" s="183" t="s">
        <v>1</v>
      </c>
      <c r="N167" s="184" t="s">
        <v>39</v>
      </c>
      <c r="O167" s="185"/>
      <c r="P167" s="186">
        <f>O167*H167</f>
        <v>0</v>
      </c>
      <c r="Q167" s="186">
        <v>0</v>
      </c>
      <c r="R167" s="186">
        <f>Q167*H167</f>
        <v>0</v>
      </c>
      <c r="S167" s="186">
        <v>0</v>
      </c>
      <c r="T167" s="187">
        <f>S167*H167</f>
        <v>0</v>
      </c>
      <c r="AR167" s="145" t="s">
        <v>144</v>
      </c>
      <c r="AT167" s="145" t="s">
        <v>140</v>
      </c>
      <c r="AU167" s="145" t="s">
        <v>81</v>
      </c>
      <c r="AY167" s="16" t="s">
        <v>137</v>
      </c>
      <c r="BE167" s="146">
        <f>IF(N167="základní",J167,0)</f>
        <v>0</v>
      </c>
      <c r="BF167" s="146">
        <f>IF(N167="snížená",J167,0)</f>
        <v>0</v>
      </c>
      <c r="BG167" s="146">
        <f>IF(N167="zákl. přenesená",J167,0)</f>
        <v>0</v>
      </c>
      <c r="BH167" s="146">
        <f>IF(N167="sníž. přenesená",J167,0)</f>
        <v>0</v>
      </c>
      <c r="BI167" s="146">
        <f>IF(N167="nulová",J167,0)</f>
        <v>0</v>
      </c>
      <c r="BJ167" s="16" t="s">
        <v>145</v>
      </c>
      <c r="BK167" s="146">
        <f>ROUND(I167*H167,2)</f>
        <v>0</v>
      </c>
      <c r="BL167" s="16" t="s">
        <v>144</v>
      </c>
      <c r="BM167" s="145" t="s">
        <v>653</v>
      </c>
    </row>
    <row r="168" spans="2:65" s="1" customFormat="1" ht="6.95" customHeight="1">
      <c r="B168" s="43"/>
      <c r="C168" s="44"/>
      <c r="D168" s="44"/>
      <c r="E168" s="44"/>
      <c r="F168" s="44"/>
      <c r="G168" s="44"/>
      <c r="H168" s="44"/>
      <c r="I168" s="44"/>
      <c r="J168" s="44"/>
      <c r="K168" s="44"/>
      <c r="L168" s="31"/>
    </row>
  </sheetData>
  <autoFilter ref="C120:K167" xr:uid="{00000000-0009-0000-0000-000004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33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8" t="s">
        <v>5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6" t="s">
        <v>94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98</v>
      </c>
      <c r="L4" s="19"/>
      <c r="M4" s="87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28" t="str">
        <f>'Rekapitulace stavby'!K6</f>
        <v>Bytový dům Mezilesí 2057/22 - Výměna stoupacího potrubí - II. etapa</v>
      </c>
      <c r="F7" s="229"/>
      <c r="G7" s="229"/>
      <c r="H7" s="229"/>
      <c r="L7" s="19"/>
    </row>
    <row r="8" spans="2:46" s="1" customFormat="1" ht="12" customHeight="1">
      <c r="B8" s="31"/>
      <c r="D8" s="26" t="s">
        <v>99</v>
      </c>
      <c r="L8" s="31"/>
    </row>
    <row r="9" spans="2:46" s="1" customFormat="1" ht="16.5" customHeight="1">
      <c r="B9" s="31"/>
      <c r="E9" s="218" t="s">
        <v>790</v>
      </c>
      <c r="F9" s="227"/>
      <c r="G9" s="227"/>
      <c r="H9" s="227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15. 4. 2026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0" t="str">
        <f>'Rekapitulace stavby'!E14</f>
        <v>Vyplň údaj</v>
      </c>
      <c r="F18" s="200"/>
      <c r="G18" s="200"/>
      <c r="H18" s="200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204" t="s">
        <v>1</v>
      </c>
      <c r="F27" s="204"/>
      <c r="G27" s="204"/>
      <c r="H27" s="204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ROUND(J117,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ROUND((SUM(BE117:BE132)),  2)</f>
        <v>0</v>
      </c>
      <c r="I33" s="91">
        <v>0.21</v>
      </c>
      <c r="J33" s="90">
        <f>ROUND(((SUM(BE117:BE132))*I33),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ROUND((SUM(BF117:BF132)),  2)</f>
        <v>0</v>
      </c>
      <c r="I34" s="91">
        <v>0.12</v>
      </c>
      <c r="J34" s="90">
        <f>ROUND(((SUM(BF117:BF132))*I34),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ROUND((SUM(BG117:BG132)),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ROUND((SUM(BH117:BH132)),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ROUND((SUM(BI117:BI132)),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101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28" t="str">
        <f>E7</f>
        <v>Bytový dům Mezilesí 2057/22 - Výměna stoupacího potrubí - II. etapa</v>
      </c>
      <c r="F85" s="229"/>
      <c r="G85" s="229"/>
      <c r="H85" s="229"/>
      <c r="L85" s="31"/>
    </row>
    <row r="86" spans="2:47" s="1" customFormat="1" ht="12" customHeight="1">
      <c r="B86" s="31"/>
      <c r="C86" s="26" t="s">
        <v>99</v>
      </c>
      <c r="L86" s="31"/>
    </row>
    <row r="87" spans="2:47" s="1" customFormat="1" ht="16.5" customHeight="1">
      <c r="B87" s="31"/>
      <c r="E87" s="218" t="str">
        <f>E9</f>
        <v>01.5 - SO 01.5 Likvidace asbestu - kanalizační potrubí</v>
      </c>
      <c r="F87" s="227"/>
      <c r="G87" s="227"/>
      <c r="H87" s="227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15. 4. 2026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102</v>
      </c>
      <c r="D94" s="92"/>
      <c r="E94" s="92"/>
      <c r="F94" s="92"/>
      <c r="G94" s="92"/>
      <c r="H94" s="92"/>
      <c r="I94" s="92"/>
      <c r="J94" s="101" t="s">
        <v>103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104</v>
      </c>
      <c r="J96" s="65">
        <f>J117</f>
        <v>0</v>
      </c>
      <c r="L96" s="31"/>
      <c r="AU96" s="16" t="s">
        <v>105</v>
      </c>
    </row>
    <row r="97" spans="2:12" s="8" customFormat="1" ht="24.95" customHeight="1">
      <c r="B97" s="103"/>
      <c r="D97" s="104" t="s">
        <v>791</v>
      </c>
      <c r="E97" s="105"/>
      <c r="F97" s="105"/>
      <c r="G97" s="105"/>
      <c r="H97" s="105"/>
      <c r="I97" s="105"/>
      <c r="J97" s="106">
        <f>J118</f>
        <v>0</v>
      </c>
      <c r="L97" s="103"/>
    </row>
    <row r="98" spans="2:12" s="1" customFormat="1" ht="21.75" customHeight="1">
      <c r="B98" s="31"/>
      <c r="L98" s="31"/>
    </row>
    <row r="99" spans="2:12" s="1" customFormat="1" ht="6.95" customHeight="1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31"/>
    </row>
    <row r="103" spans="2:12" s="1" customFormat="1" ht="6.95" customHeight="1">
      <c r="B103" s="45"/>
      <c r="C103" s="46"/>
      <c r="D103" s="46"/>
      <c r="E103" s="46"/>
      <c r="F103" s="46"/>
      <c r="G103" s="46"/>
      <c r="H103" s="46"/>
      <c r="I103" s="46"/>
      <c r="J103" s="46"/>
      <c r="K103" s="46"/>
      <c r="L103" s="31"/>
    </row>
    <row r="104" spans="2:12" s="1" customFormat="1" ht="24.95" customHeight="1">
      <c r="B104" s="31"/>
      <c r="C104" s="20" t="s">
        <v>122</v>
      </c>
      <c r="L104" s="31"/>
    </row>
    <row r="105" spans="2:12" s="1" customFormat="1" ht="6.95" customHeight="1">
      <c r="B105" s="31"/>
      <c r="L105" s="31"/>
    </row>
    <row r="106" spans="2:12" s="1" customFormat="1" ht="12" customHeight="1">
      <c r="B106" s="31"/>
      <c r="C106" s="26" t="s">
        <v>16</v>
      </c>
      <c r="L106" s="31"/>
    </row>
    <row r="107" spans="2:12" s="1" customFormat="1" ht="26.25" customHeight="1">
      <c r="B107" s="31"/>
      <c r="E107" s="228" t="str">
        <f>E7</f>
        <v>Bytový dům Mezilesí 2057/22 - Výměna stoupacího potrubí - II. etapa</v>
      </c>
      <c r="F107" s="229"/>
      <c r="G107" s="229"/>
      <c r="H107" s="229"/>
      <c r="L107" s="31"/>
    </row>
    <row r="108" spans="2:12" s="1" customFormat="1" ht="12" customHeight="1">
      <c r="B108" s="31"/>
      <c r="C108" s="26" t="s">
        <v>99</v>
      </c>
      <c r="L108" s="31"/>
    </row>
    <row r="109" spans="2:12" s="1" customFormat="1" ht="16.5" customHeight="1">
      <c r="B109" s="31"/>
      <c r="E109" s="218" t="str">
        <f>E9</f>
        <v>01.5 - SO 01.5 Likvidace asbestu - kanalizační potrubí</v>
      </c>
      <c r="F109" s="227"/>
      <c r="G109" s="227"/>
      <c r="H109" s="227"/>
      <c r="L109" s="31"/>
    </row>
    <row r="110" spans="2:12" s="1" customFormat="1" ht="6.95" customHeight="1">
      <c r="B110" s="31"/>
      <c r="L110" s="31"/>
    </row>
    <row r="111" spans="2:12" s="1" customFormat="1" ht="12" customHeight="1">
      <c r="B111" s="31"/>
      <c r="C111" s="26" t="s">
        <v>20</v>
      </c>
      <c r="F111" s="24" t="str">
        <f>F12</f>
        <v xml:space="preserve"> </v>
      </c>
      <c r="I111" s="26" t="s">
        <v>22</v>
      </c>
      <c r="J111" s="51" t="str">
        <f>IF(J12="","",J12)</f>
        <v>15. 4. 2026</v>
      </c>
      <c r="L111" s="31"/>
    </row>
    <row r="112" spans="2:12" s="1" customFormat="1" ht="6.95" customHeight="1">
      <c r="B112" s="31"/>
      <c r="L112" s="31"/>
    </row>
    <row r="113" spans="2:65" s="1" customFormat="1" ht="15.2" customHeight="1">
      <c r="B113" s="31"/>
      <c r="C113" s="26" t="s">
        <v>24</v>
      </c>
      <c r="F113" s="24" t="str">
        <f>E15</f>
        <v xml:space="preserve"> </v>
      </c>
      <c r="I113" s="26" t="s">
        <v>29</v>
      </c>
      <c r="J113" s="29" t="str">
        <f>E21</f>
        <v xml:space="preserve"> </v>
      </c>
      <c r="L113" s="31"/>
    </row>
    <row r="114" spans="2:65" s="1" customFormat="1" ht="15.2" customHeight="1">
      <c r="B114" s="31"/>
      <c r="C114" s="26" t="s">
        <v>27</v>
      </c>
      <c r="F114" s="24" t="str">
        <f>IF(E18="","",E18)</f>
        <v>Vyplň údaj</v>
      </c>
      <c r="I114" s="26" t="s">
        <v>31</v>
      </c>
      <c r="J114" s="29" t="str">
        <f>E24</f>
        <v xml:space="preserve"> </v>
      </c>
      <c r="L114" s="31"/>
    </row>
    <row r="115" spans="2:65" s="1" customFormat="1" ht="10.35" customHeight="1">
      <c r="B115" s="31"/>
      <c r="L115" s="31"/>
    </row>
    <row r="116" spans="2:65" s="10" customFormat="1" ht="29.25" customHeight="1">
      <c r="B116" s="111"/>
      <c r="C116" s="112" t="s">
        <v>123</v>
      </c>
      <c r="D116" s="113" t="s">
        <v>58</v>
      </c>
      <c r="E116" s="113" t="s">
        <v>54</v>
      </c>
      <c r="F116" s="113" t="s">
        <v>55</v>
      </c>
      <c r="G116" s="113" t="s">
        <v>124</v>
      </c>
      <c r="H116" s="113" t="s">
        <v>125</v>
      </c>
      <c r="I116" s="113" t="s">
        <v>126</v>
      </c>
      <c r="J116" s="114" t="s">
        <v>103</v>
      </c>
      <c r="K116" s="115" t="s">
        <v>127</v>
      </c>
      <c r="L116" s="111"/>
      <c r="M116" s="58" t="s">
        <v>1</v>
      </c>
      <c r="N116" s="59" t="s">
        <v>37</v>
      </c>
      <c r="O116" s="59" t="s">
        <v>128</v>
      </c>
      <c r="P116" s="59" t="s">
        <v>129</v>
      </c>
      <c r="Q116" s="59" t="s">
        <v>130</v>
      </c>
      <c r="R116" s="59" t="s">
        <v>131</v>
      </c>
      <c r="S116" s="59" t="s">
        <v>132</v>
      </c>
      <c r="T116" s="60" t="s">
        <v>133</v>
      </c>
    </row>
    <row r="117" spans="2:65" s="1" customFormat="1" ht="22.9" customHeight="1">
      <c r="B117" s="31"/>
      <c r="C117" s="63" t="s">
        <v>134</v>
      </c>
      <c r="J117" s="116">
        <f>BK117</f>
        <v>0</v>
      </c>
      <c r="L117" s="31"/>
      <c r="M117" s="61"/>
      <c r="N117" s="52"/>
      <c r="O117" s="52"/>
      <c r="P117" s="117">
        <f>P118</f>
        <v>0</v>
      </c>
      <c r="Q117" s="52"/>
      <c r="R117" s="117">
        <f>R118</f>
        <v>0</v>
      </c>
      <c r="S117" s="52"/>
      <c r="T117" s="118">
        <f>T118</f>
        <v>0</v>
      </c>
      <c r="AT117" s="16" t="s">
        <v>72</v>
      </c>
      <c r="AU117" s="16" t="s">
        <v>105</v>
      </c>
      <c r="BK117" s="119">
        <f>BK118</f>
        <v>0</v>
      </c>
    </row>
    <row r="118" spans="2:65" s="11" customFormat="1" ht="25.9" customHeight="1">
      <c r="B118" s="120"/>
      <c r="D118" s="121" t="s">
        <v>72</v>
      </c>
      <c r="E118" s="122" t="s">
        <v>792</v>
      </c>
      <c r="F118" s="122" t="s">
        <v>635</v>
      </c>
      <c r="I118" s="123"/>
      <c r="J118" s="124">
        <f>BK118</f>
        <v>0</v>
      </c>
      <c r="L118" s="120"/>
      <c r="M118" s="125"/>
      <c r="P118" s="126">
        <f>SUM(P119:P132)</f>
        <v>0</v>
      </c>
      <c r="R118" s="126">
        <f>SUM(R119:R132)</f>
        <v>0</v>
      </c>
      <c r="T118" s="127">
        <f>SUM(T119:T132)</f>
        <v>0</v>
      </c>
      <c r="AR118" s="121" t="s">
        <v>144</v>
      </c>
      <c r="AT118" s="128" t="s">
        <v>72</v>
      </c>
      <c r="AU118" s="128" t="s">
        <v>73</v>
      </c>
      <c r="AY118" s="121" t="s">
        <v>137</v>
      </c>
      <c r="BK118" s="129">
        <f>SUM(BK119:BK132)</f>
        <v>0</v>
      </c>
    </row>
    <row r="119" spans="2:65" s="1" customFormat="1" ht="16.5" customHeight="1">
      <c r="B119" s="132"/>
      <c r="C119" s="133" t="s">
        <v>81</v>
      </c>
      <c r="D119" s="133" t="s">
        <v>140</v>
      </c>
      <c r="E119" s="134" t="s">
        <v>793</v>
      </c>
      <c r="F119" s="135" t="s">
        <v>794</v>
      </c>
      <c r="G119" s="136" t="s">
        <v>795</v>
      </c>
      <c r="H119" s="137">
        <v>398</v>
      </c>
      <c r="I119" s="138"/>
      <c r="J119" s="139">
        <f t="shared" ref="J119:J132" si="0">ROUND(I119*H119,2)</f>
        <v>0</v>
      </c>
      <c r="K119" s="140"/>
      <c r="L119" s="31"/>
      <c r="M119" s="141" t="s">
        <v>1</v>
      </c>
      <c r="N119" s="142" t="s">
        <v>39</v>
      </c>
      <c r="P119" s="143">
        <f t="shared" ref="P119:P132" si="1">O119*H119</f>
        <v>0</v>
      </c>
      <c r="Q119" s="143">
        <v>0</v>
      </c>
      <c r="R119" s="143">
        <f t="shared" ref="R119:R132" si="2">Q119*H119</f>
        <v>0</v>
      </c>
      <c r="S119" s="143">
        <v>0</v>
      </c>
      <c r="T119" s="144">
        <f t="shared" ref="T119:T132" si="3">S119*H119</f>
        <v>0</v>
      </c>
      <c r="AR119" s="145" t="s">
        <v>796</v>
      </c>
      <c r="AT119" s="145" t="s">
        <v>140</v>
      </c>
      <c r="AU119" s="145" t="s">
        <v>81</v>
      </c>
      <c r="AY119" s="16" t="s">
        <v>137</v>
      </c>
      <c r="BE119" s="146">
        <f t="shared" ref="BE119:BE132" si="4">IF(N119="základní",J119,0)</f>
        <v>0</v>
      </c>
      <c r="BF119" s="146">
        <f t="shared" ref="BF119:BF132" si="5">IF(N119="snížená",J119,0)</f>
        <v>0</v>
      </c>
      <c r="BG119" s="146">
        <f t="shared" ref="BG119:BG132" si="6">IF(N119="zákl. přenesená",J119,0)</f>
        <v>0</v>
      </c>
      <c r="BH119" s="146">
        <f t="shared" ref="BH119:BH132" si="7">IF(N119="sníž. přenesená",J119,0)</f>
        <v>0</v>
      </c>
      <c r="BI119" s="146">
        <f t="shared" ref="BI119:BI132" si="8">IF(N119="nulová",J119,0)</f>
        <v>0</v>
      </c>
      <c r="BJ119" s="16" t="s">
        <v>145</v>
      </c>
      <c r="BK119" s="146">
        <f t="shared" ref="BK119:BK132" si="9">ROUND(I119*H119,2)</f>
        <v>0</v>
      </c>
      <c r="BL119" s="16" t="s">
        <v>796</v>
      </c>
      <c r="BM119" s="145" t="s">
        <v>145</v>
      </c>
    </row>
    <row r="120" spans="2:65" s="1" customFormat="1" ht="16.5" customHeight="1">
      <c r="B120" s="132"/>
      <c r="C120" s="133" t="s">
        <v>145</v>
      </c>
      <c r="D120" s="133" t="s">
        <v>140</v>
      </c>
      <c r="E120" s="134" t="s">
        <v>797</v>
      </c>
      <c r="F120" s="135" t="s">
        <v>798</v>
      </c>
      <c r="G120" s="136" t="s">
        <v>711</v>
      </c>
      <c r="H120" s="137">
        <v>24</v>
      </c>
      <c r="I120" s="138"/>
      <c r="J120" s="139">
        <f t="shared" si="0"/>
        <v>0</v>
      </c>
      <c r="K120" s="140"/>
      <c r="L120" s="31"/>
      <c r="M120" s="141" t="s">
        <v>1</v>
      </c>
      <c r="N120" s="142" t="s">
        <v>39</v>
      </c>
      <c r="P120" s="143">
        <f t="shared" si="1"/>
        <v>0</v>
      </c>
      <c r="Q120" s="143">
        <v>0</v>
      </c>
      <c r="R120" s="143">
        <f t="shared" si="2"/>
        <v>0</v>
      </c>
      <c r="S120" s="143">
        <v>0</v>
      </c>
      <c r="T120" s="144">
        <f t="shared" si="3"/>
        <v>0</v>
      </c>
      <c r="AR120" s="145" t="s">
        <v>796</v>
      </c>
      <c r="AT120" s="145" t="s">
        <v>140</v>
      </c>
      <c r="AU120" s="145" t="s">
        <v>81</v>
      </c>
      <c r="AY120" s="16" t="s">
        <v>137</v>
      </c>
      <c r="BE120" s="146">
        <f t="shared" si="4"/>
        <v>0</v>
      </c>
      <c r="BF120" s="146">
        <f t="shared" si="5"/>
        <v>0</v>
      </c>
      <c r="BG120" s="146">
        <f t="shared" si="6"/>
        <v>0</v>
      </c>
      <c r="BH120" s="146">
        <f t="shared" si="7"/>
        <v>0</v>
      </c>
      <c r="BI120" s="146">
        <f t="shared" si="8"/>
        <v>0</v>
      </c>
      <c r="BJ120" s="16" t="s">
        <v>145</v>
      </c>
      <c r="BK120" s="146">
        <f t="shared" si="9"/>
        <v>0</v>
      </c>
      <c r="BL120" s="16" t="s">
        <v>796</v>
      </c>
      <c r="BM120" s="145" t="s">
        <v>144</v>
      </c>
    </row>
    <row r="121" spans="2:65" s="1" customFormat="1" ht="16.5" customHeight="1">
      <c r="B121" s="132"/>
      <c r="C121" s="133" t="s">
        <v>138</v>
      </c>
      <c r="D121" s="133" t="s">
        <v>140</v>
      </c>
      <c r="E121" s="134" t="s">
        <v>799</v>
      </c>
      <c r="F121" s="135" t="s">
        <v>800</v>
      </c>
      <c r="G121" s="136" t="s">
        <v>801</v>
      </c>
      <c r="H121" s="137">
        <v>1200</v>
      </c>
      <c r="I121" s="138"/>
      <c r="J121" s="139">
        <f t="shared" si="0"/>
        <v>0</v>
      </c>
      <c r="K121" s="140"/>
      <c r="L121" s="31"/>
      <c r="M121" s="141" t="s">
        <v>1</v>
      </c>
      <c r="N121" s="142" t="s">
        <v>39</v>
      </c>
      <c r="P121" s="143">
        <f t="shared" si="1"/>
        <v>0</v>
      </c>
      <c r="Q121" s="143">
        <v>0</v>
      </c>
      <c r="R121" s="143">
        <f t="shared" si="2"/>
        <v>0</v>
      </c>
      <c r="S121" s="143">
        <v>0</v>
      </c>
      <c r="T121" s="144">
        <f t="shared" si="3"/>
        <v>0</v>
      </c>
      <c r="AR121" s="145" t="s">
        <v>796</v>
      </c>
      <c r="AT121" s="145" t="s">
        <v>140</v>
      </c>
      <c r="AU121" s="145" t="s">
        <v>81</v>
      </c>
      <c r="AY121" s="16" t="s">
        <v>137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6" t="s">
        <v>145</v>
      </c>
      <c r="BK121" s="146">
        <f t="shared" si="9"/>
        <v>0</v>
      </c>
      <c r="BL121" s="16" t="s">
        <v>796</v>
      </c>
      <c r="BM121" s="145" t="s">
        <v>151</v>
      </c>
    </row>
    <row r="122" spans="2:65" s="1" customFormat="1" ht="16.5" customHeight="1">
      <c r="B122" s="132"/>
      <c r="C122" s="133" t="s">
        <v>144</v>
      </c>
      <c r="D122" s="133" t="s">
        <v>140</v>
      </c>
      <c r="E122" s="134" t="s">
        <v>802</v>
      </c>
      <c r="F122" s="135" t="s">
        <v>803</v>
      </c>
      <c r="G122" s="136" t="s">
        <v>801</v>
      </c>
      <c r="H122" s="137">
        <v>300</v>
      </c>
      <c r="I122" s="138"/>
      <c r="J122" s="139">
        <f t="shared" si="0"/>
        <v>0</v>
      </c>
      <c r="K122" s="140"/>
      <c r="L122" s="31"/>
      <c r="M122" s="141" t="s">
        <v>1</v>
      </c>
      <c r="N122" s="142" t="s">
        <v>39</v>
      </c>
      <c r="P122" s="143">
        <f t="shared" si="1"/>
        <v>0</v>
      </c>
      <c r="Q122" s="143">
        <v>0</v>
      </c>
      <c r="R122" s="143">
        <f t="shared" si="2"/>
        <v>0</v>
      </c>
      <c r="S122" s="143">
        <v>0</v>
      </c>
      <c r="T122" s="144">
        <f t="shared" si="3"/>
        <v>0</v>
      </c>
      <c r="AR122" s="145" t="s">
        <v>796</v>
      </c>
      <c r="AT122" s="145" t="s">
        <v>140</v>
      </c>
      <c r="AU122" s="145" t="s">
        <v>81</v>
      </c>
      <c r="AY122" s="16" t="s">
        <v>137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6" t="s">
        <v>145</v>
      </c>
      <c r="BK122" s="146">
        <f t="shared" si="9"/>
        <v>0</v>
      </c>
      <c r="BL122" s="16" t="s">
        <v>796</v>
      </c>
      <c r="BM122" s="145" t="s">
        <v>183</v>
      </c>
    </row>
    <row r="123" spans="2:65" s="1" customFormat="1" ht="16.5" customHeight="1">
      <c r="B123" s="132"/>
      <c r="C123" s="133" t="s">
        <v>168</v>
      </c>
      <c r="D123" s="133" t="s">
        <v>140</v>
      </c>
      <c r="E123" s="134" t="s">
        <v>804</v>
      </c>
      <c r="F123" s="135" t="s">
        <v>805</v>
      </c>
      <c r="G123" s="136" t="s">
        <v>200</v>
      </c>
      <c r="H123" s="137">
        <v>2</v>
      </c>
      <c r="I123" s="138"/>
      <c r="J123" s="139">
        <f t="shared" si="0"/>
        <v>0</v>
      </c>
      <c r="K123" s="140"/>
      <c r="L123" s="31"/>
      <c r="M123" s="141" t="s">
        <v>1</v>
      </c>
      <c r="N123" s="142" t="s">
        <v>39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796</v>
      </c>
      <c r="AT123" s="145" t="s">
        <v>140</v>
      </c>
      <c r="AU123" s="145" t="s">
        <v>81</v>
      </c>
      <c r="AY123" s="16" t="s">
        <v>137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6" t="s">
        <v>145</v>
      </c>
      <c r="BK123" s="146">
        <f t="shared" si="9"/>
        <v>0</v>
      </c>
      <c r="BL123" s="16" t="s">
        <v>796</v>
      </c>
      <c r="BM123" s="145" t="s">
        <v>193</v>
      </c>
    </row>
    <row r="124" spans="2:65" s="1" customFormat="1" ht="16.5" customHeight="1">
      <c r="B124" s="132"/>
      <c r="C124" s="133" t="s">
        <v>151</v>
      </c>
      <c r="D124" s="133" t="s">
        <v>140</v>
      </c>
      <c r="E124" s="134" t="s">
        <v>806</v>
      </c>
      <c r="F124" s="135" t="s">
        <v>807</v>
      </c>
      <c r="G124" s="136" t="s">
        <v>711</v>
      </c>
      <c r="H124" s="137">
        <v>2</v>
      </c>
      <c r="I124" s="138"/>
      <c r="J124" s="139">
        <f t="shared" si="0"/>
        <v>0</v>
      </c>
      <c r="K124" s="140"/>
      <c r="L124" s="31"/>
      <c r="M124" s="141" t="s">
        <v>1</v>
      </c>
      <c r="N124" s="142" t="s">
        <v>39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796</v>
      </c>
      <c r="AT124" s="145" t="s">
        <v>140</v>
      </c>
      <c r="AU124" s="145" t="s">
        <v>81</v>
      </c>
      <c r="AY124" s="16" t="s">
        <v>137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6" t="s">
        <v>145</v>
      </c>
      <c r="BK124" s="146">
        <f t="shared" si="9"/>
        <v>0</v>
      </c>
      <c r="BL124" s="16" t="s">
        <v>796</v>
      </c>
      <c r="BM124" s="145" t="s">
        <v>8</v>
      </c>
    </row>
    <row r="125" spans="2:65" s="1" customFormat="1" ht="16.5" customHeight="1">
      <c r="B125" s="132"/>
      <c r="C125" s="133" t="s">
        <v>178</v>
      </c>
      <c r="D125" s="133" t="s">
        <v>140</v>
      </c>
      <c r="E125" s="134" t="s">
        <v>808</v>
      </c>
      <c r="F125" s="135" t="s">
        <v>809</v>
      </c>
      <c r="G125" s="136" t="s">
        <v>795</v>
      </c>
      <c r="H125" s="137">
        <v>72</v>
      </c>
      <c r="I125" s="138"/>
      <c r="J125" s="139">
        <f t="shared" si="0"/>
        <v>0</v>
      </c>
      <c r="K125" s="140"/>
      <c r="L125" s="31"/>
      <c r="M125" s="141" t="s">
        <v>1</v>
      </c>
      <c r="N125" s="142" t="s">
        <v>39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796</v>
      </c>
      <c r="AT125" s="145" t="s">
        <v>140</v>
      </c>
      <c r="AU125" s="145" t="s">
        <v>81</v>
      </c>
      <c r="AY125" s="16" t="s">
        <v>137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6" t="s">
        <v>145</v>
      </c>
      <c r="BK125" s="146">
        <f t="shared" si="9"/>
        <v>0</v>
      </c>
      <c r="BL125" s="16" t="s">
        <v>796</v>
      </c>
      <c r="BM125" s="145" t="s">
        <v>213</v>
      </c>
    </row>
    <row r="126" spans="2:65" s="1" customFormat="1" ht="16.5" customHeight="1">
      <c r="B126" s="132"/>
      <c r="C126" s="133" t="s">
        <v>183</v>
      </c>
      <c r="D126" s="133" t="s">
        <v>140</v>
      </c>
      <c r="E126" s="134" t="s">
        <v>810</v>
      </c>
      <c r="F126" s="135" t="s">
        <v>811</v>
      </c>
      <c r="G126" s="136" t="s">
        <v>795</v>
      </c>
      <c r="H126" s="137">
        <v>36</v>
      </c>
      <c r="I126" s="138"/>
      <c r="J126" s="139">
        <f t="shared" si="0"/>
        <v>0</v>
      </c>
      <c r="K126" s="140"/>
      <c r="L126" s="31"/>
      <c r="M126" s="141" t="s">
        <v>1</v>
      </c>
      <c r="N126" s="142" t="s">
        <v>39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796</v>
      </c>
      <c r="AT126" s="145" t="s">
        <v>140</v>
      </c>
      <c r="AU126" s="145" t="s">
        <v>81</v>
      </c>
      <c r="AY126" s="16" t="s">
        <v>137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6" t="s">
        <v>145</v>
      </c>
      <c r="BK126" s="146">
        <f t="shared" si="9"/>
        <v>0</v>
      </c>
      <c r="BL126" s="16" t="s">
        <v>796</v>
      </c>
      <c r="BM126" s="145" t="s">
        <v>225</v>
      </c>
    </row>
    <row r="127" spans="2:65" s="1" customFormat="1" ht="16.5" customHeight="1">
      <c r="B127" s="132"/>
      <c r="C127" s="133" t="s">
        <v>188</v>
      </c>
      <c r="D127" s="133" t="s">
        <v>140</v>
      </c>
      <c r="E127" s="134" t="s">
        <v>812</v>
      </c>
      <c r="F127" s="135" t="s">
        <v>813</v>
      </c>
      <c r="G127" s="136" t="s">
        <v>814</v>
      </c>
      <c r="H127" s="137">
        <v>48</v>
      </c>
      <c r="I127" s="138"/>
      <c r="J127" s="139">
        <f t="shared" si="0"/>
        <v>0</v>
      </c>
      <c r="K127" s="140"/>
      <c r="L127" s="31"/>
      <c r="M127" s="141" t="s">
        <v>1</v>
      </c>
      <c r="N127" s="142" t="s">
        <v>39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796</v>
      </c>
      <c r="AT127" s="145" t="s">
        <v>140</v>
      </c>
      <c r="AU127" s="145" t="s">
        <v>81</v>
      </c>
      <c r="AY127" s="16" t="s">
        <v>137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6" t="s">
        <v>145</v>
      </c>
      <c r="BK127" s="146">
        <f t="shared" si="9"/>
        <v>0</v>
      </c>
      <c r="BL127" s="16" t="s">
        <v>796</v>
      </c>
      <c r="BM127" s="145" t="s">
        <v>235</v>
      </c>
    </row>
    <row r="128" spans="2:65" s="1" customFormat="1" ht="16.5" customHeight="1">
      <c r="B128" s="132"/>
      <c r="C128" s="133" t="s">
        <v>193</v>
      </c>
      <c r="D128" s="133" t="s">
        <v>140</v>
      </c>
      <c r="E128" s="134" t="s">
        <v>815</v>
      </c>
      <c r="F128" s="135" t="s">
        <v>816</v>
      </c>
      <c r="G128" s="136" t="s">
        <v>814</v>
      </c>
      <c r="H128" s="137">
        <v>48</v>
      </c>
      <c r="I128" s="138"/>
      <c r="J128" s="139">
        <f t="shared" si="0"/>
        <v>0</v>
      </c>
      <c r="K128" s="140"/>
      <c r="L128" s="31"/>
      <c r="M128" s="141" t="s">
        <v>1</v>
      </c>
      <c r="N128" s="142" t="s">
        <v>39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796</v>
      </c>
      <c r="AT128" s="145" t="s">
        <v>140</v>
      </c>
      <c r="AU128" s="145" t="s">
        <v>81</v>
      </c>
      <c r="AY128" s="16" t="s">
        <v>137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6" t="s">
        <v>145</v>
      </c>
      <c r="BK128" s="146">
        <f t="shared" si="9"/>
        <v>0</v>
      </c>
      <c r="BL128" s="16" t="s">
        <v>796</v>
      </c>
      <c r="BM128" s="145" t="s">
        <v>243</v>
      </c>
    </row>
    <row r="129" spans="2:65" s="1" customFormat="1" ht="16.5" customHeight="1">
      <c r="B129" s="132"/>
      <c r="C129" s="133" t="s">
        <v>197</v>
      </c>
      <c r="D129" s="133" t="s">
        <v>140</v>
      </c>
      <c r="E129" s="134" t="s">
        <v>817</v>
      </c>
      <c r="F129" s="135" t="s">
        <v>818</v>
      </c>
      <c r="G129" s="136" t="s">
        <v>814</v>
      </c>
      <c r="H129" s="137">
        <v>48</v>
      </c>
      <c r="I129" s="138"/>
      <c r="J129" s="139">
        <f t="shared" si="0"/>
        <v>0</v>
      </c>
      <c r="K129" s="140"/>
      <c r="L129" s="31"/>
      <c r="M129" s="141" t="s">
        <v>1</v>
      </c>
      <c r="N129" s="142" t="s">
        <v>39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796</v>
      </c>
      <c r="AT129" s="145" t="s">
        <v>140</v>
      </c>
      <c r="AU129" s="145" t="s">
        <v>81</v>
      </c>
      <c r="AY129" s="16" t="s">
        <v>137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6" t="s">
        <v>145</v>
      </c>
      <c r="BK129" s="146">
        <f t="shared" si="9"/>
        <v>0</v>
      </c>
      <c r="BL129" s="16" t="s">
        <v>796</v>
      </c>
      <c r="BM129" s="145" t="s">
        <v>250</v>
      </c>
    </row>
    <row r="130" spans="2:65" s="1" customFormat="1" ht="16.5" customHeight="1">
      <c r="B130" s="132"/>
      <c r="C130" s="133" t="s">
        <v>8</v>
      </c>
      <c r="D130" s="133" t="s">
        <v>140</v>
      </c>
      <c r="E130" s="134" t="s">
        <v>819</v>
      </c>
      <c r="F130" s="135" t="s">
        <v>820</v>
      </c>
      <c r="G130" s="136" t="s">
        <v>814</v>
      </c>
      <c r="H130" s="137">
        <v>2</v>
      </c>
      <c r="I130" s="138"/>
      <c r="J130" s="139">
        <f t="shared" si="0"/>
        <v>0</v>
      </c>
      <c r="K130" s="140"/>
      <c r="L130" s="31"/>
      <c r="M130" s="141" t="s">
        <v>1</v>
      </c>
      <c r="N130" s="142" t="s">
        <v>39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AR130" s="145" t="s">
        <v>796</v>
      </c>
      <c r="AT130" s="145" t="s">
        <v>140</v>
      </c>
      <c r="AU130" s="145" t="s">
        <v>81</v>
      </c>
      <c r="AY130" s="16" t="s">
        <v>137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6" t="s">
        <v>145</v>
      </c>
      <c r="BK130" s="146">
        <f t="shared" si="9"/>
        <v>0</v>
      </c>
      <c r="BL130" s="16" t="s">
        <v>796</v>
      </c>
      <c r="BM130" s="145" t="s">
        <v>258</v>
      </c>
    </row>
    <row r="131" spans="2:65" s="1" customFormat="1" ht="16.5" customHeight="1">
      <c r="B131" s="132"/>
      <c r="C131" s="133" t="s">
        <v>207</v>
      </c>
      <c r="D131" s="133" t="s">
        <v>140</v>
      </c>
      <c r="E131" s="134" t="s">
        <v>821</v>
      </c>
      <c r="F131" s="135" t="s">
        <v>822</v>
      </c>
      <c r="G131" s="136" t="s">
        <v>814</v>
      </c>
      <c r="H131" s="137">
        <v>30</v>
      </c>
      <c r="I131" s="138"/>
      <c r="J131" s="139">
        <f t="shared" si="0"/>
        <v>0</v>
      </c>
      <c r="K131" s="140"/>
      <c r="L131" s="31"/>
      <c r="M131" s="141" t="s">
        <v>1</v>
      </c>
      <c r="N131" s="142" t="s">
        <v>39</v>
      </c>
      <c r="P131" s="143">
        <f t="shared" si="1"/>
        <v>0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45" t="s">
        <v>796</v>
      </c>
      <c r="AT131" s="145" t="s">
        <v>140</v>
      </c>
      <c r="AU131" s="145" t="s">
        <v>81</v>
      </c>
      <c r="AY131" s="16" t="s">
        <v>137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6" t="s">
        <v>145</v>
      </c>
      <c r="BK131" s="146">
        <f t="shared" si="9"/>
        <v>0</v>
      </c>
      <c r="BL131" s="16" t="s">
        <v>796</v>
      </c>
      <c r="BM131" s="145" t="s">
        <v>268</v>
      </c>
    </row>
    <row r="132" spans="2:65" s="1" customFormat="1" ht="16.5" customHeight="1">
      <c r="B132" s="132"/>
      <c r="C132" s="133" t="s">
        <v>213</v>
      </c>
      <c r="D132" s="133" t="s">
        <v>140</v>
      </c>
      <c r="E132" s="134" t="s">
        <v>823</v>
      </c>
      <c r="F132" s="135" t="s">
        <v>824</v>
      </c>
      <c r="G132" s="136" t="s">
        <v>814</v>
      </c>
      <c r="H132" s="137">
        <v>52</v>
      </c>
      <c r="I132" s="138"/>
      <c r="J132" s="139">
        <f t="shared" si="0"/>
        <v>0</v>
      </c>
      <c r="K132" s="140"/>
      <c r="L132" s="31"/>
      <c r="M132" s="183" t="s">
        <v>1</v>
      </c>
      <c r="N132" s="184" t="s">
        <v>39</v>
      </c>
      <c r="O132" s="185"/>
      <c r="P132" s="186">
        <f t="shared" si="1"/>
        <v>0</v>
      </c>
      <c r="Q132" s="186">
        <v>0</v>
      </c>
      <c r="R132" s="186">
        <f t="shared" si="2"/>
        <v>0</v>
      </c>
      <c r="S132" s="186">
        <v>0</v>
      </c>
      <c r="T132" s="187">
        <f t="shared" si="3"/>
        <v>0</v>
      </c>
      <c r="AR132" s="145" t="s">
        <v>796</v>
      </c>
      <c r="AT132" s="145" t="s">
        <v>140</v>
      </c>
      <c r="AU132" s="145" t="s">
        <v>81</v>
      </c>
      <c r="AY132" s="16" t="s">
        <v>137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6" t="s">
        <v>145</v>
      </c>
      <c r="BK132" s="146">
        <f t="shared" si="9"/>
        <v>0</v>
      </c>
      <c r="BL132" s="16" t="s">
        <v>796</v>
      </c>
      <c r="BM132" s="145" t="s">
        <v>279</v>
      </c>
    </row>
    <row r="133" spans="2:65" s="1" customFormat="1" ht="6.95" customHeight="1">
      <c r="B133" s="43"/>
      <c r="C133" s="44"/>
      <c r="D133" s="44"/>
      <c r="E133" s="44"/>
      <c r="F133" s="44"/>
      <c r="G133" s="44"/>
      <c r="H133" s="44"/>
      <c r="I133" s="44"/>
      <c r="J133" s="44"/>
      <c r="K133" s="44"/>
      <c r="L133" s="31"/>
    </row>
  </sheetData>
  <autoFilter ref="C116:K132" xr:uid="{00000000-0009-0000-0000-000005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33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8" t="s">
        <v>5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6" t="s">
        <v>97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98</v>
      </c>
      <c r="L4" s="19"/>
      <c r="M4" s="87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28" t="str">
        <f>'Rekapitulace stavby'!K6</f>
        <v>Bytový dům Mezilesí 2057/22 - Výměna stoupacího potrubí - II. etapa</v>
      </c>
      <c r="F7" s="229"/>
      <c r="G7" s="229"/>
      <c r="H7" s="229"/>
      <c r="L7" s="19"/>
    </row>
    <row r="8" spans="2:46" s="1" customFormat="1" ht="12" customHeight="1">
      <c r="B8" s="31"/>
      <c r="D8" s="26" t="s">
        <v>99</v>
      </c>
      <c r="L8" s="31"/>
    </row>
    <row r="9" spans="2:46" s="1" customFormat="1" ht="16.5" customHeight="1">
      <c r="B9" s="31"/>
      <c r="E9" s="218" t="s">
        <v>825</v>
      </c>
      <c r="F9" s="227"/>
      <c r="G9" s="227"/>
      <c r="H9" s="227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15. 4. 2026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0" t="str">
        <f>'Rekapitulace stavby'!E14</f>
        <v>Vyplň údaj</v>
      </c>
      <c r="F18" s="200"/>
      <c r="G18" s="200"/>
      <c r="H18" s="200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204" t="s">
        <v>1</v>
      </c>
      <c r="F27" s="204"/>
      <c r="G27" s="204"/>
      <c r="H27" s="204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ROUND(J118,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ROUND((SUM(BE118:BE132)),  2)</f>
        <v>0</v>
      </c>
      <c r="I33" s="91">
        <v>0.21</v>
      </c>
      <c r="J33" s="90">
        <f>ROUND(((SUM(BE118:BE132))*I33),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ROUND((SUM(BF118:BF132)),  2)</f>
        <v>0</v>
      </c>
      <c r="I34" s="91">
        <v>0.12</v>
      </c>
      <c r="J34" s="90">
        <f>ROUND(((SUM(BF118:BF132))*I34),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ROUND((SUM(BG118:BG132)),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ROUND((SUM(BH118:BH132)),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ROUND((SUM(BI118:BI132)),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101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28" t="str">
        <f>E7</f>
        <v>Bytový dům Mezilesí 2057/22 - Výměna stoupacího potrubí - II. etapa</v>
      </c>
      <c r="F85" s="229"/>
      <c r="G85" s="229"/>
      <c r="H85" s="229"/>
      <c r="L85" s="31"/>
    </row>
    <row r="86" spans="2:47" s="1" customFormat="1" ht="12" customHeight="1">
      <c r="B86" s="31"/>
      <c r="C86" s="26" t="s">
        <v>99</v>
      </c>
      <c r="L86" s="31"/>
    </row>
    <row r="87" spans="2:47" s="1" customFormat="1" ht="16.5" customHeight="1">
      <c r="B87" s="31"/>
      <c r="E87" s="218" t="str">
        <f>E9</f>
        <v>901 - VON</v>
      </c>
      <c r="F87" s="227"/>
      <c r="G87" s="227"/>
      <c r="H87" s="227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15. 4. 2026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102</v>
      </c>
      <c r="D94" s="92"/>
      <c r="E94" s="92"/>
      <c r="F94" s="92"/>
      <c r="G94" s="92"/>
      <c r="H94" s="92"/>
      <c r="I94" s="92"/>
      <c r="J94" s="101" t="s">
        <v>103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104</v>
      </c>
      <c r="J96" s="65">
        <f>J118</f>
        <v>0</v>
      </c>
      <c r="L96" s="31"/>
      <c r="AU96" s="16" t="s">
        <v>105</v>
      </c>
    </row>
    <row r="97" spans="2:12" s="8" customFormat="1" ht="24.95" customHeight="1">
      <c r="B97" s="103"/>
      <c r="D97" s="104" t="s">
        <v>826</v>
      </c>
      <c r="E97" s="105"/>
      <c r="F97" s="105"/>
      <c r="G97" s="105"/>
      <c r="H97" s="105"/>
      <c r="I97" s="105"/>
      <c r="J97" s="106">
        <f>J119</f>
        <v>0</v>
      </c>
      <c r="L97" s="103"/>
    </row>
    <row r="98" spans="2:12" s="9" customFormat="1" ht="19.899999999999999" customHeight="1">
      <c r="B98" s="107"/>
      <c r="D98" s="108" t="s">
        <v>827</v>
      </c>
      <c r="E98" s="109"/>
      <c r="F98" s="109"/>
      <c r="G98" s="109"/>
      <c r="H98" s="109"/>
      <c r="I98" s="109"/>
      <c r="J98" s="110">
        <f>J120</f>
        <v>0</v>
      </c>
      <c r="L98" s="107"/>
    </row>
    <row r="99" spans="2:12" s="1" customFormat="1" ht="21.75" customHeight="1">
      <c r="B99" s="31"/>
      <c r="L99" s="31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31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31"/>
    </row>
    <row r="105" spans="2:12" s="1" customFormat="1" ht="24.95" customHeight="1">
      <c r="B105" s="31"/>
      <c r="C105" s="20" t="s">
        <v>122</v>
      </c>
      <c r="L105" s="31"/>
    </row>
    <row r="106" spans="2:12" s="1" customFormat="1" ht="6.95" customHeight="1">
      <c r="B106" s="31"/>
      <c r="L106" s="31"/>
    </row>
    <row r="107" spans="2:12" s="1" customFormat="1" ht="12" customHeight="1">
      <c r="B107" s="31"/>
      <c r="C107" s="26" t="s">
        <v>16</v>
      </c>
      <c r="L107" s="31"/>
    </row>
    <row r="108" spans="2:12" s="1" customFormat="1" ht="26.25" customHeight="1">
      <c r="B108" s="31"/>
      <c r="E108" s="228" t="str">
        <f>E7</f>
        <v>Bytový dům Mezilesí 2057/22 - Výměna stoupacího potrubí - II. etapa</v>
      </c>
      <c r="F108" s="229"/>
      <c r="G108" s="229"/>
      <c r="H108" s="229"/>
      <c r="L108" s="31"/>
    </row>
    <row r="109" spans="2:12" s="1" customFormat="1" ht="12" customHeight="1">
      <c r="B109" s="31"/>
      <c r="C109" s="26" t="s">
        <v>99</v>
      </c>
      <c r="L109" s="31"/>
    </row>
    <row r="110" spans="2:12" s="1" customFormat="1" ht="16.5" customHeight="1">
      <c r="B110" s="31"/>
      <c r="E110" s="218" t="str">
        <f>E9</f>
        <v>901 - VON</v>
      </c>
      <c r="F110" s="227"/>
      <c r="G110" s="227"/>
      <c r="H110" s="227"/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20</v>
      </c>
      <c r="F112" s="24" t="str">
        <f>F12</f>
        <v xml:space="preserve"> </v>
      </c>
      <c r="I112" s="26" t="s">
        <v>22</v>
      </c>
      <c r="J112" s="51" t="str">
        <f>IF(J12="","",J12)</f>
        <v>15. 4. 2026</v>
      </c>
      <c r="L112" s="31"/>
    </row>
    <row r="113" spans="2:65" s="1" customFormat="1" ht="6.95" customHeight="1">
      <c r="B113" s="31"/>
      <c r="L113" s="31"/>
    </row>
    <row r="114" spans="2:65" s="1" customFormat="1" ht="15.2" customHeight="1">
      <c r="B114" s="31"/>
      <c r="C114" s="26" t="s">
        <v>24</v>
      </c>
      <c r="F114" s="24" t="str">
        <f>E15</f>
        <v xml:space="preserve"> </v>
      </c>
      <c r="I114" s="26" t="s">
        <v>29</v>
      </c>
      <c r="J114" s="29" t="str">
        <f>E21</f>
        <v xml:space="preserve"> </v>
      </c>
      <c r="L114" s="31"/>
    </row>
    <row r="115" spans="2:65" s="1" customFormat="1" ht="15.2" customHeight="1">
      <c r="B115" s="31"/>
      <c r="C115" s="26" t="s">
        <v>27</v>
      </c>
      <c r="F115" s="24" t="str">
        <f>IF(E18="","",E18)</f>
        <v>Vyplň údaj</v>
      </c>
      <c r="I115" s="26" t="s">
        <v>31</v>
      </c>
      <c r="J115" s="29" t="str">
        <f>E24</f>
        <v xml:space="preserve"> </v>
      </c>
      <c r="L115" s="31"/>
    </row>
    <row r="116" spans="2:65" s="1" customFormat="1" ht="10.35" customHeight="1">
      <c r="B116" s="31"/>
      <c r="L116" s="31"/>
    </row>
    <row r="117" spans="2:65" s="10" customFormat="1" ht="29.25" customHeight="1">
      <c r="B117" s="111"/>
      <c r="C117" s="112" t="s">
        <v>123</v>
      </c>
      <c r="D117" s="113" t="s">
        <v>58</v>
      </c>
      <c r="E117" s="113" t="s">
        <v>54</v>
      </c>
      <c r="F117" s="113" t="s">
        <v>55</v>
      </c>
      <c r="G117" s="113" t="s">
        <v>124</v>
      </c>
      <c r="H117" s="113" t="s">
        <v>125</v>
      </c>
      <c r="I117" s="113" t="s">
        <v>126</v>
      </c>
      <c r="J117" s="114" t="s">
        <v>103</v>
      </c>
      <c r="K117" s="115" t="s">
        <v>127</v>
      </c>
      <c r="L117" s="111"/>
      <c r="M117" s="58" t="s">
        <v>1</v>
      </c>
      <c r="N117" s="59" t="s">
        <v>37</v>
      </c>
      <c r="O117" s="59" t="s">
        <v>128</v>
      </c>
      <c r="P117" s="59" t="s">
        <v>129</v>
      </c>
      <c r="Q117" s="59" t="s">
        <v>130</v>
      </c>
      <c r="R117" s="59" t="s">
        <v>131</v>
      </c>
      <c r="S117" s="59" t="s">
        <v>132</v>
      </c>
      <c r="T117" s="60" t="s">
        <v>133</v>
      </c>
    </row>
    <row r="118" spans="2:65" s="1" customFormat="1" ht="22.9" customHeight="1">
      <c r="B118" s="31"/>
      <c r="C118" s="63" t="s">
        <v>134</v>
      </c>
      <c r="J118" s="116">
        <f>BK118</f>
        <v>0</v>
      </c>
      <c r="L118" s="31"/>
      <c r="M118" s="61"/>
      <c r="N118" s="52"/>
      <c r="O118" s="52"/>
      <c r="P118" s="117">
        <f>P119</f>
        <v>0</v>
      </c>
      <c r="Q118" s="52"/>
      <c r="R118" s="117">
        <f>R119</f>
        <v>0</v>
      </c>
      <c r="S118" s="52"/>
      <c r="T118" s="118">
        <f>T119</f>
        <v>0</v>
      </c>
      <c r="AT118" s="16" t="s">
        <v>72</v>
      </c>
      <c r="AU118" s="16" t="s">
        <v>105</v>
      </c>
      <c r="BK118" s="119">
        <f>BK119</f>
        <v>0</v>
      </c>
    </row>
    <row r="119" spans="2:65" s="11" customFormat="1" ht="25.9" customHeight="1">
      <c r="B119" s="120"/>
      <c r="D119" s="121" t="s">
        <v>72</v>
      </c>
      <c r="E119" s="122" t="s">
        <v>635</v>
      </c>
      <c r="F119" s="122" t="s">
        <v>635</v>
      </c>
      <c r="I119" s="123"/>
      <c r="J119" s="124">
        <f>BK119</f>
        <v>0</v>
      </c>
      <c r="L119" s="120"/>
      <c r="M119" s="125"/>
      <c r="P119" s="126">
        <f>P120</f>
        <v>0</v>
      </c>
      <c r="R119" s="126">
        <f>R120</f>
        <v>0</v>
      </c>
      <c r="T119" s="127">
        <f>T120</f>
        <v>0</v>
      </c>
      <c r="AR119" s="121" t="s">
        <v>144</v>
      </c>
      <c r="AT119" s="128" t="s">
        <v>72</v>
      </c>
      <c r="AU119" s="128" t="s">
        <v>73</v>
      </c>
      <c r="AY119" s="121" t="s">
        <v>137</v>
      </c>
      <c r="BK119" s="129">
        <f>BK120</f>
        <v>0</v>
      </c>
    </row>
    <row r="120" spans="2:65" s="11" customFormat="1" ht="22.9" customHeight="1">
      <c r="B120" s="120"/>
      <c r="D120" s="121" t="s">
        <v>72</v>
      </c>
      <c r="E120" s="130" t="s">
        <v>828</v>
      </c>
      <c r="F120" s="130" t="s">
        <v>829</v>
      </c>
      <c r="I120" s="123"/>
      <c r="J120" s="131">
        <f>BK120</f>
        <v>0</v>
      </c>
      <c r="L120" s="120"/>
      <c r="M120" s="125"/>
      <c r="P120" s="126">
        <f>SUM(P121:P132)</f>
        <v>0</v>
      </c>
      <c r="R120" s="126">
        <f>SUM(R121:R132)</f>
        <v>0</v>
      </c>
      <c r="T120" s="127">
        <f>SUM(T121:T132)</f>
        <v>0</v>
      </c>
      <c r="AR120" s="121" t="s">
        <v>144</v>
      </c>
      <c r="AT120" s="128" t="s">
        <v>72</v>
      </c>
      <c r="AU120" s="128" t="s">
        <v>81</v>
      </c>
      <c r="AY120" s="121" t="s">
        <v>137</v>
      </c>
      <c r="BK120" s="129">
        <f>SUM(BK121:BK132)</f>
        <v>0</v>
      </c>
    </row>
    <row r="121" spans="2:65" s="1" customFormat="1" ht="16.5" customHeight="1">
      <c r="B121" s="132"/>
      <c r="C121" s="133" t="s">
        <v>81</v>
      </c>
      <c r="D121" s="133" t="s">
        <v>140</v>
      </c>
      <c r="E121" s="134" t="s">
        <v>830</v>
      </c>
      <c r="F121" s="135" t="s">
        <v>831</v>
      </c>
      <c r="G121" s="136" t="s">
        <v>205</v>
      </c>
      <c r="H121" s="137">
        <v>1</v>
      </c>
      <c r="I121" s="138"/>
      <c r="J121" s="139">
        <f t="shared" ref="J121:J132" si="0">ROUND(I121*H121,2)</f>
        <v>0</v>
      </c>
      <c r="K121" s="140"/>
      <c r="L121" s="31"/>
      <c r="M121" s="141" t="s">
        <v>1</v>
      </c>
      <c r="N121" s="142" t="s">
        <v>39</v>
      </c>
      <c r="P121" s="143">
        <f t="shared" ref="P121:P132" si="1">O121*H121</f>
        <v>0</v>
      </c>
      <c r="Q121" s="143">
        <v>0</v>
      </c>
      <c r="R121" s="143">
        <f t="shared" ref="R121:R132" si="2">Q121*H121</f>
        <v>0</v>
      </c>
      <c r="S121" s="143">
        <v>0</v>
      </c>
      <c r="T121" s="144">
        <f t="shared" ref="T121:T132" si="3">S121*H121</f>
        <v>0</v>
      </c>
      <c r="AR121" s="145" t="s">
        <v>832</v>
      </c>
      <c r="AT121" s="145" t="s">
        <v>140</v>
      </c>
      <c r="AU121" s="145" t="s">
        <v>145</v>
      </c>
      <c r="AY121" s="16" t="s">
        <v>137</v>
      </c>
      <c r="BE121" s="146">
        <f t="shared" ref="BE121:BE132" si="4">IF(N121="základní",J121,0)</f>
        <v>0</v>
      </c>
      <c r="BF121" s="146">
        <f t="shared" ref="BF121:BF132" si="5">IF(N121="snížená",J121,0)</f>
        <v>0</v>
      </c>
      <c r="BG121" s="146">
        <f t="shared" ref="BG121:BG132" si="6">IF(N121="zákl. přenesená",J121,0)</f>
        <v>0</v>
      </c>
      <c r="BH121" s="146">
        <f t="shared" ref="BH121:BH132" si="7">IF(N121="sníž. přenesená",J121,0)</f>
        <v>0</v>
      </c>
      <c r="BI121" s="146">
        <f t="shared" ref="BI121:BI132" si="8">IF(N121="nulová",J121,0)</f>
        <v>0</v>
      </c>
      <c r="BJ121" s="16" t="s">
        <v>145</v>
      </c>
      <c r="BK121" s="146">
        <f t="shared" ref="BK121:BK132" si="9">ROUND(I121*H121,2)</f>
        <v>0</v>
      </c>
      <c r="BL121" s="16" t="s">
        <v>832</v>
      </c>
      <c r="BM121" s="145" t="s">
        <v>833</v>
      </c>
    </row>
    <row r="122" spans="2:65" s="1" customFormat="1" ht="16.5" customHeight="1">
      <c r="B122" s="132"/>
      <c r="C122" s="133" t="s">
        <v>145</v>
      </c>
      <c r="D122" s="133" t="s">
        <v>140</v>
      </c>
      <c r="E122" s="134" t="s">
        <v>834</v>
      </c>
      <c r="F122" s="135" t="s">
        <v>835</v>
      </c>
      <c r="G122" s="136" t="s">
        <v>205</v>
      </c>
      <c r="H122" s="137">
        <v>1</v>
      </c>
      <c r="I122" s="138"/>
      <c r="J122" s="139">
        <f t="shared" si="0"/>
        <v>0</v>
      </c>
      <c r="K122" s="140"/>
      <c r="L122" s="31"/>
      <c r="M122" s="141" t="s">
        <v>1</v>
      </c>
      <c r="N122" s="142" t="s">
        <v>39</v>
      </c>
      <c r="P122" s="143">
        <f t="shared" si="1"/>
        <v>0</v>
      </c>
      <c r="Q122" s="143">
        <v>0</v>
      </c>
      <c r="R122" s="143">
        <f t="shared" si="2"/>
        <v>0</v>
      </c>
      <c r="S122" s="143">
        <v>0</v>
      </c>
      <c r="T122" s="144">
        <f t="shared" si="3"/>
        <v>0</v>
      </c>
      <c r="AR122" s="145" t="s">
        <v>832</v>
      </c>
      <c r="AT122" s="145" t="s">
        <v>140</v>
      </c>
      <c r="AU122" s="145" t="s">
        <v>145</v>
      </c>
      <c r="AY122" s="16" t="s">
        <v>137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6" t="s">
        <v>145</v>
      </c>
      <c r="BK122" s="146">
        <f t="shared" si="9"/>
        <v>0</v>
      </c>
      <c r="BL122" s="16" t="s">
        <v>832</v>
      </c>
      <c r="BM122" s="145" t="s">
        <v>836</v>
      </c>
    </row>
    <row r="123" spans="2:65" s="1" customFormat="1" ht="16.5" customHeight="1">
      <c r="B123" s="132"/>
      <c r="C123" s="133" t="s">
        <v>138</v>
      </c>
      <c r="D123" s="133" t="s">
        <v>140</v>
      </c>
      <c r="E123" s="134" t="s">
        <v>837</v>
      </c>
      <c r="F123" s="135" t="s">
        <v>838</v>
      </c>
      <c r="G123" s="136" t="s">
        <v>205</v>
      </c>
      <c r="H123" s="137">
        <v>1</v>
      </c>
      <c r="I123" s="138"/>
      <c r="J123" s="139">
        <f t="shared" si="0"/>
        <v>0</v>
      </c>
      <c r="K123" s="140"/>
      <c r="L123" s="31"/>
      <c r="M123" s="141" t="s">
        <v>1</v>
      </c>
      <c r="N123" s="142" t="s">
        <v>39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832</v>
      </c>
      <c r="AT123" s="145" t="s">
        <v>140</v>
      </c>
      <c r="AU123" s="145" t="s">
        <v>145</v>
      </c>
      <c r="AY123" s="16" t="s">
        <v>137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6" t="s">
        <v>145</v>
      </c>
      <c r="BK123" s="146">
        <f t="shared" si="9"/>
        <v>0</v>
      </c>
      <c r="BL123" s="16" t="s">
        <v>832</v>
      </c>
      <c r="BM123" s="145" t="s">
        <v>839</v>
      </c>
    </row>
    <row r="124" spans="2:65" s="1" customFormat="1" ht="16.5" customHeight="1">
      <c r="B124" s="132"/>
      <c r="C124" s="133" t="s">
        <v>144</v>
      </c>
      <c r="D124" s="133" t="s">
        <v>140</v>
      </c>
      <c r="E124" s="134" t="s">
        <v>840</v>
      </c>
      <c r="F124" s="135" t="s">
        <v>841</v>
      </c>
      <c r="G124" s="136" t="s">
        <v>205</v>
      </c>
      <c r="H124" s="137">
        <v>1</v>
      </c>
      <c r="I124" s="138"/>
      <c r="J124" s="139">
        <f t="shared" si="0"/>
        <v>0</v>
      </c>
      <c r="K124" s="140"/>
      <c r="L124" s="31"/>
      <c r="M124" s="141" t="s">
        <v>1</v>
      </c>
      <c r="N124" s="142" t="s">
        <v>39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832</v>
      </c>
      <c r="AT124" s="145" t="s">
        <v>140</v>
      </c>
      <c r="AU124" s="145" t="s">
        <v>145</v>
      </c>
      <c r="AY124" s="16" t="s">
        <v>137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6" t="s">
        <v>145</v>
      </c>
      <c r="BK124" s="146">
        <f t="shared" si="9"/>
        <v>0</v>
      </c>
      <c r="BL124" s="16" t="s">
        <v>832</v>
      </c>
      <c r="BM124" s="145" t="s">
        <v>842</v>
      </c>
    </row>
    <row r="125" spans="2:65" s="1" customFormat="1" ht="16.5" customHeight="1">
      <c r="B125" s="132"/>
      <c r="C125" s="133" t="s">
        <v>168</v>
      </c>
      <c r="D125" s="133" t="s">
        <v>140</v>
      </c>
      <c r="E125" s="134" t="s">
        <v>843</v>
      </c>
      <c r="F125" s="135" t="s">
        <v>844</v>
      </c>
      <c r="G125" s="136" t="s">
        <v>205</v>
      </c>
      <c r="H125" s="137">
        <v>1</v>
      </c>
      <c r="I125" s="138"/>
      <c r="J125" s="139">
        <f t="shared" si="0"/>
        <v>0</v>
      </c>
      <c r="K125" s="140"/>
      <c r="L125" s="31"/>
      <c r="M125" s="141" t="s">
        <v>1</v>
      </c>
      <c r="N125" s="142" t="s">
        <v>39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832</v>
      </c>
      <c r="AT125" s="145" t="s">
        <v>140</v>
      </c>
      <c r="AU125" s="145" t="s">
        <v>145</v>
      </c>
      <c r="AY125" s="16" t="s">
        <v>137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6" t="s">
        <v>145</v>
      </c>
      <c r="BK125" s="146">
        <f t="shared" si="9"/>
        <v>0</v>
      </c>
      <c r="BL125" s="16" t="s">
        <v>832</v>
      </c>
      <c r="BM125" s="145" t="s">
        <v>845</v>
      </c>
    </row>
    <row r="126" spans="2:65" s="1" customFormat="1" ht="16.5" customHeight="1">
      <c r="B126" s="132"/>
      <c r="C126" s="133" t="s">
        <v>151</v>
      </c>
      <c r="D126" s="133" t="s">
        <v>140</v>
      </c>
      <c r="E126" s="134" t="s">
        <v>846</v>
      </c>
      <c r="F126" s="135" t="s">
        <v>847</v>
      </c>
      <c r="G126" s="136" t="s">
        <v>205</v>
      </c>
      <c r="H126" s="137">
        <v>1</v>
      </c>
      <c r="I126" s="138"/>
      <c r="J126" s="139">
        <f t="shared" si="0"/>
        <v>0</v>
      </c>
      <c r="K126" s="140"/>
      <c r="L126" s="31"/>
      <c r="M126" s="141" t="s">
        <v>1</v>
      </c>
      <c r="N126" s="142" t="s">
        <v>39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832</v>
      </c>
      <c r="AT126" s="145" t="s">
        <v>140</v>
      </c>
      <c r="AU126" s="145" t="s">
        <v>145</v>
      </c>
      <c r="AY126" s="16" t="s">
        <v>137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6" t="s">
        <v>145</v>
      </c>
      <c r="BK126" s="146">
        <f t="shared" si="9"/>
        <v>0</v>
      </c>
      <c r="BL126" s="16" t="s">
        <v>832</v>
      </c>
      <c r="BM126" s="145" t="s">
        <v>848</v>
      </c>
    </row>
    <row r="127" spans="2:65" s="1" customFormat="1" ht="16.5" customHeight="1">
      <c r="B127" s="132"/>
      <c r="C127" s="133" t="s">
        <v>178</v>
      </c>
      <c r="D127" s="133" t="s">
        <v>140</v>
      </c>
      <c r="E127" s="134" t="s">
        <v>849</v>
      </c>
      <c r="F127" s="135" t="s">
        <v>850</v>
      </c>
      <c r="G127" s="136" t="s">
        <v>205</v>
      </c>
      <c r="H127" s="137">
        <v>1</v>
      </c>
      <c r="I127" s="138"/>
      <c r="J127" s="139">
        <f t="shared" si="0"/>
        <v>0</v>
      </c>
      <c r="K127" s="140"/>
      <c r="L127" s="31"/>
      <c r="M127" s="141" t="s">
        <v>1</v>
      </c>
      <c r="N127" s="142" t="s">
        <v>39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832</v>
      </c>
      <c r="AT127" s="145" t="s">
        <v>140</v>
      </c>
      <c r="AU127" s="145" t="s">
        <v>145</v>
      </c>
      <c r="AY127" s="16" t="s">
        <v>137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6" t="s">
        <v>145</v>
      </c>
      <c r="BK127" s="146">
        <f t="shared" si="9"/>
        <v>0</v>
      </c>
      <c r="BL127" s="16" t="s">
        <v>832</v>
      </c>
      <c r="BM127" s="145" t="s">
        <v>851</v>
      </c>
    </row>
    <row r="128" spans="2:65" s="1" customFormat="1" ht="16.5" customHeight="1">
      <c r="B128" s="132"/>
      <c r="C128" s="133" t="s">
        <v>183</v>
      </c>
      <c r="D128" s="133" t="s">
        <v>140</v>
      </c>
      <c r="E128" s="134" t="s">
        <v>852</v>
      </c>
      <c r="F128" s="135" t="s">
        <v>853</v>
      </c>
      <c r="G128" s="136" t="s">
        <v>205</v>
      </c>
      <c r="H128" s="137">
        <v>1</v>
      </c>
      <c r="I128" s="138"/>
      <c r="J128" s="139">
        <f t="shared" si="0"/>
        <v>0</v>
      </c>
      <c r="K128" s="140"/>
      <c r="L128" s="31"/>
      <c r="M128" s="141" t="s">
        <v>1</v>
      </c>
      <c r="N128" s="142" t="s">
        <v>39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832</v>
      </c>
      <c r="AT128" s="145" t="s">
        <v>140</v>
      </c>
      <c r="AU128" s="145" t="s">
        <v>145</v>
      </c>
      <c r="AY128" s="16" t="s">
        <v>137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6" t="s">
        <v>145</v>
      </c>
      <c r="BK128" s="146">
        <f t="shared" si="9"/>
        <v>0</v>
      </c>
      <c r="BL128" s="16" t="s">
        <v>832</v>
      </c>
      <c r="BM128" s="145" t="s">
        <v>854</v>
      </c>
    </row>
    <row r="129" spans="2:65" s="1" customFormat="1" ht="16.5" customHeight="1">
      <c r="B129" s="132"/>
      <c r="C129" s="133" t="s">
        <v>188</v>
      </c>
      <c r="D129" s="133" t="s">
        <v>140</v>
      </c>
      <c r="E129" s="134" t="s">
        <v>855</v>
      </c>
      <c r="F129" s="135" t="s">
        <v>856</v>
      </c>
      <c r="G129" s="136" t="s">
        <v>205</v>
      </c>
      <c r="H129" s="137">
        <v>1</v>
      </c>
      <c r="I129" s="138"/>
      <c r="J129" s="139">
        <f t="shared" si="0"/>
        <v>0</v>
      </c>
      <c r="K129" s="140"/>
      <c r="L129" s="31"/>
      <c r="M129" s="141" t="s">
        <v>1</v>
      </c>
      <c r="N129" s="142" t="s">
        <v>39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832</v>
      </c>
      <c r="AT129" s="145" t="s">
        <v>140</v>
      </c>
      <c r="AU129" s="145" t="s">
        <v>145</v>
      </c>
      <c r="AY129" s="16" t="s">
        <v>137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6" t="s">
        <v>145</v>
      </c>
      <c r="BK129" s="146">
        <f t="shared" si="9"/>
        <v>0</v>
      </c>
      <c r="BL129" s="16" t="s">
        <v>832</v>
      </c>
      <c r="BM129" s="145" t="s">
        <v>857</v>
      </c>
    </row>
    <row r="130" spans="2:65" s="1" customFormat="1" ht="16.5" customHeight="1">
      <c r="B130" s="132"/>
      <c r="C130" s="133" t="s">
        <v>193</v>
      </c>
      <c r="D130" s="133" t="s">
        <v>140</v>
      </c>
      <c r="E130" s="134" t="s">
        <v>858</v>
      </c>
      <c r="F130" s="135" t="s">
        <v>859</v>
      </c>
      <c r="G130" s="136" t="s">
        <v>205</v>
      </c>
      <c r="H130" s="137">
        <v>1</v>
      </c>
      <c r="I130" s="138"/>
      <c r="J130" s="139">
        <f t="shared" si="0"/>
        <v>0</v>
      </c>
      <c r="K130" s="140"/>
      <c r="L130" s="31"/>
      <c r="M130" s="141" t="s">
        <v>1</v>
      </c>
      <c r="N130" s="142" t="s">
        <v>39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AR130" s="145" t="s">
        <v>832</v>
      </c>
      <c r="AT130" s="145" t="s">
        <v>140</v>
      </c>
      <c r="AU130" s="145" t="s">
        <v>145</v>
      </c>
      <c r="AY130" s="16" t="s">
        <v>137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6" t="s">
        <v>145</v>
      </c>
      <c r="BK130" s="146">
        <f t="shared" si="9"/>
        <v>0</v>
      </c>
      <c r="BL130" s="16" t="s">
        <v>832</v>
      </c>
      <c r="BM130" s="145" t="s">
        <v>860</v>
      </c>
    </row>
    <row r="131" spans="2:65" s="1" customFormat="1" ht="16.5" customHeight="1">
      <c r="B131" s="132"/>
      <c r="C131" s="133" t="s">
        <v>197</v>
      </c>
      <c r="D131" s="133" t="s">
        <v>140</v>
      </c>
      <c r="E131" s="134" t="s">
        <v>861</v>
      </c>
      <c r="F131" s="135" t="s">
        <v>862</v>
      </c>
      <c r="G131" s="136" t="s">
        <v>205</v>
      </c>
      <c r="H131" s="137">
        <v>1</v>
      </c>
      <c r="I131" s="138"/>
      <c r="J131" s="139">
        <f t="shared" si="0"/>
        <v>0</v>
      </c>
      <c r="K131" s="140"/>
      <c r="L131" s="31"/>
      <c r="M131" s="141" t="s">
        <v>1</v>
      </c>
      <c r="N131" s="142" t="s">
        <v>39</v>
      </c>
      <c r="P131" s="143">
        <f t="shared" si="1"/>
        <v>0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45" t="s">
        <v>832</v>
      </c>
      <c r="AT131" s="145" t="s">
        <v>140</v>
      </c>
      <c r="AU131" s="145" t="s">
        <v>145</v>
      </c>
      <c r="AY131" s="16" t="s">
        <v>137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6" t="s">
        <v>145</v>
      </c>
      <c r="BK131" s="146">
        <f t="shared" si="9"/>
        <v>0</v>
      </c>
      <c r="BL131" s="16" t="s">
        <v>832</v>
      </c>
      <c r="BM131" s="145" t="s">
        <v>863</v>
      </c>
    </row>
    <row r="132" spans="2:65" s="1" customFormat="1" ht="24.2" customHeight="1">
      <c r="B132" s="132"/>
      <c r="C132" s="133" t="s">
        <v>8</v>
      </c>
      <c r="D132" s="133" t="s">
        <v>140</v>
      </c>
      <c r="E132" s="134" t="s">
        <v>864</v>
      </c>
      <c r="F132" s="135" t="s">
        <v>865</v>
      </c>
      <c r="G132" s="136" t="s">
        <v>205</v>
      </c>
      <c r="H132" s="137">
        <v>1</v>
      </c>
      <c r="I132" s="138"/>
      <c r="J132" s="139">
        <f t="shared" si="0"/>
        <v>0</v>
      </c>
      <c r="K132" s="140"/>
      <c r="L132" s="31"/>
      <c r="M132" s="183" t="s">
        <v>1</v>
      </c>
      <c r="N132" s="184" t="s">
        <v>39</v>
      </c>
      <c r="O132" s="185"/>
      <c r="P132" s="186">
        <f t="shared" si="1"/>
        <v>0</v>
      </c>
      <c r="Q132" s="186">
        <v>0</v>
      </c>
      <c r="R132" s="186">
        <f t="shared" si="2"/>
        <v>0</v>
      </c>
      <c r="S132" s="186">
        <v>0</v>
      </c>
      <c r="T132" s="187">
        <f t="shared" si="3"/>
        <v>0</v>
      </c>
      <c r="AR132" s="145" t="s">
        <v>832</v>
      </c>
      <c r="AT132" s="145" t="s">
        <v>140</v>
      </c>
      <c r="AU132" s="145" t="s">
        <v>145</v>
      </c>
      <c r="AY132" s="16" t="s">
        <v>137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6" t="s">
        <v>145</v>
      </c>
      <c r="BK132" s="146">
        <f t="shared" si="9"/>
        <v>0</v>
      </c>
      <c r="BL132" s="16" t="s">
        <v>832</v>
      </c>
      <c r="BM132" s="145" t="s">
        <v>866</v>
      </c>
    </row>
    <row r="133" spans="2:65" s="1" customFormat="1" ht="6.95" customHeight="1">
      <c r="B133" s="43"/>
      <c r="C133" s="44"/>
      <c r="D133" s="44"/>
      <c r="E133" s="44"/>
      <c r="F133" s="44"/>
      <c r="G133" s="44"/>
      <c r="H133" s="44"/>
      <c r="I133" s="44"/>
      <c r="J133" s="44"/>
      <c r="K133" s="44"/>
      <c r="L133" s="31"/>
    </row>
  </sheetData>
  <autoFilter ref="C117:K132" xr:uid="{00000000-0009-0000-0000-000006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01.1 - SO 01.1 Stavební část</vt:lpstr>
      <vt:lpstr>01.2 - SO 01.2 ZTI</vt:lpstr>
      <vt:lpstr>01.3 - SO 01.3 Elektroins...</vt:lpstr>
      <vt:lpstr>01.4 - SO 01.4 VZT</vt:lpstr>
      <vt:lpstr>01.5 - SO 01.5 Likvidace ...</vt:lpstr>
      <vt:lpstr>901 - VON</vt:lpstr>
      <vt:lpstr>'01.1 - SO 01.1 Stavební část'!Názvy_tisku</vt:lpstr>
      <vt:lpstr>'01.2 - SO 01.2 ZTI'!Názvy_tisku</vt:lpstr>
      <vt:lpstr>'01.3 - SO 01.3 Elektroins...'!Názvy_tisku</vt:lpstr>
      <vt:lpstr>'01.4 - SO 01.4 VZT'!Názvy_tisku</vt:lpstr>
      <vt:lpstr>'01.5 - SO 01.5 Likvidace ...'!Názvy_tisku</vt:lpstr>
      <vt:lpstr>'901 - VON'!Názvy_tisku</vt:lpstr>
      <vt:lpstr>'Rekapitulace stavby'!Názvy_tisku</vt:lpstr>
      <vt:lpstr>'01.1 - SO 01.1 Stavební část'!Oblast_tisku</vt:lpstr>
      <vt:lpstr>'01.2 - SO 01.2 ZTI'!Oblast_tisku</vt:lpstr>
      <vt:lpstr>'01.3 - SO 01.3 Elektroins...'!Oblast_tisku</vt:lpstr>
      <vt:lpstr>'01.4 - SO 01.4 VZT'!Oblast_tisku</vt:lpstr>
      <vt:lpstr>'01.5 - SO 01.5 Likvidace ...'!Oblast_tisku</vt:lpstr>
      <vt:lpstr>'901 - VON'!Oblast_tisku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DESKTOP-VCEHUTE\uzivatel</dc:creator>
  <cp:lastModifiedBy>cerny85@volny.cz</cp:lastModifiedBy>
  <dcterms:created xsi:type="dcterms:W3CDTF">2026-04-15T12:18:04Z</dcterms:created>
  <dcterms:modified xsi:type="dcterms:W3CDTF">2026-04-16T05:26:08Z</dcterms:modified>
</cp:coreProperties>
</file>